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ucrari_Neincasat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nstructiu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#.##0,00 &quot;lei&quot;"/>
    <numFmt numFmtId="166" formatCode="DD.MM.YYYY"/>
    <numFmt numFmtId="167" formatCode="0,0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0F766E"/>
      <sz val="12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FFBEB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9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9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165" fontId="4" fillId="5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1" fontId="6" fillId="6" borderId="1" applyAlignment="1" pivotButton="0" quotePrefix="0" xfId="0">
      <alignment horizontal="right" vertical="center"/>
    </xf>
    <xf numFmtId="165" fontId="2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167" fontId="6" fillId="6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 wrapText="1"/>
    </xf>
    <xf numFmtId="165" fontId="6" fillId="6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5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6534"/>
        <sz val="10"/>
      </font>
      <fill>
        <patternFill patternType="solid">
          <fgColor rgb="00C6F6D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Ponderea Incasarilor</a:t>
            </a:r>
          </a:p>
        </rich>
      </tx>
    </title>
    <plotArea>
      <pieChart>
        <varyColors val="1"/>
        <ser>
          <idx val="0"/>
          <order val="0"/>
          <tx>
            <strRef>
              <f>'Dashboard'!B4</f>
            </strRef>
          </tx>
          <spPr>
            <a:ln xmlns:a="http://schemas.openxmlformats.org/drawingml/2006/main">
              <a:prstDash val="solid"/>
            </a:ln>
          </spPr>
          <dPt>
            <idx val="0"/>
            <explosion val="5"/>
            <spPr>
              <a:ln xmlns:a="http://schemas.openxmlformats.org/drawingml/2006/main">
                <a:prstDash val="solid"/>
              </a:ln>
            </spPr>
          </dPt>
          <cat>
            <numRef>
              <f>'Dashboard'!$A$5:$A$6</f>
            </numRef>
          </cat>
          <val>
            <numRef>
              <f>'Dashboard'!$B$5:$B$6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Sold Neincasat per Beneficiar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'Dashboard'!G3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'Dashboard'!$D$4:$D$12</f>
            </numRef>
          </cat>
          <val>
            <numRef>
              <f>'Dashboard'!$G$4:$G$12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Beneficiar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Sold (lei)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Evolutie Lunara Incasari vs Facturat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'Dashboard'!B16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'Dashboard'!$A$17:$A$21</f>
            </numRef>
          </cat>
          <val>
            <numRef>
              <f>'Dashboard'!$B$17:$B$21</f>
            </numRef>
          </val>
        </ser>
        <ser>
          <idx val="1"/>
          <order val="1"/>
          <tx>
            <strRef>
              <f>'Dashboard'!C16</f>
            </strRef>
          </tx>
          <spPr>
            <a:ln xmlns:a="http://schemas.openxmlformats.org/drawingml/2006/main" w="20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'Dashboard'!$A$17:$A$21</f>
            </numRef>
          </cat>
          <val>
            <numRef>
              <f>'Dashboard'!$C$17:$C$21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Luna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Valoare (lei)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14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29</row>
      <rowOff>0</rowOff>
    </from>
    <ext cx="792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3" customWidth="1" min="2" max="2"/>
    <col width="16" customWidth="1" min="3" max="3"/>
    <col width="20" customWidth="1" min="4" max="4"/>
    <col width="16" customWidth="1" min="5" max="5"/>
    <col width="22" customWidth="1" min="6" max="6"/>
    <col width="20" customWidth="1" min="7" max="7"/>
    <col width="16" customWidth="1" min="8" max="8"/>
    <col width="8" customWidth="1" min="9" max="9"/>
    <col width="14" customWidth="1" min="10" max="10"/>
    <col width="16" customWidth="1" min="11" max="11"/>
    <col width="16" customWidth="1" min="12" max="12"/>
    <col width="16" customWidth="1" min="13" max="13"/>
    <col width="14" customWidth="1" min="14" max="14"/>
    <col width="12" customWidth="1" min="15" max="15"/>
    <col width="13" customWidth="1" min="16" max="16"/>
    <col width="24" customWidth="1" min="17" max="17"/>
  </cols>
  <sheetData>
    <row r="1" ht="30" customHeight="1">
      <c r="A1" s="1" t="inlineStr">
        <is>
          <t>SITUATIE LUCRARI NEINCASATE - SUBCONTRACTOR</t>
        </is>
      </c>
    </row>
    <row r="2" ht="40" customHeight="1">
      <c r="A2" s="2" t="inlineStr">
        <is>
          <t>Nr.
crt.</t>
        </is>
      </c>
      <c r="B2" s="2" t="inlineStr">
        <is>
          <t>Data
lucrarii</t>
        </is>
      </c>
      <c r="C2" s="2" t="inlineStr">
        <is>
          <t>Nr. lucrare /
factura</t>
        </is>
      </c>
      <c r="D2" s="2" t="inlineStr">
        <is>
          <t>Beneficiar</t>
        </is>
      </c>
      <c r="E2" s="2" t="inlineStr">
        <is>
          <t>Oras</t>
        </is>
      </c>
      <c r="F2" s="2" t="inlineStr">
        <is>
          <t>Proiect / santier</t>
        </is>
      </c>
      <c r="G2" s="2" t="inlineStr">
        <is>
          <t>Tip lucrare</t>
        </is>
      </c>
      <c r="H2" s="2" t="inlineStr">
        <is>
          <t>Valoare
lucrare (lei)</t>
        </is>
      </c>
      <c r="I2" s="2" t="inlineStr">
        <is>
          <t>TVA
(%)</t>
        </is>
      </c>
      <c r="J2" s="2" t="inlineStr">
        <is>
          <t>TVA
(lei)</t>
        </is>
      </c>
      <c r="K2" s="2" t="inlineStr">
        <is>
          <t>Total
factura (lei)</t>
        </is>
      </c>
      <c r="L2" s="2" t="inlineStr">
        <is>
          <t>Suma
incasata (lei)</t>
        </is>
      </c>
      <c r="M2" s="2" t="inlineStr">
        <is>
          <t>Sold
neincasat (lei)</t>
        </is>
      </c>
      <c r="N2" s="2" t="inlineStr">
        <is>
          <t>Status
incasare</t>
        </is>
      </c>
      <c r="O2" s="2" t="inlineStr">
        <is>
          <t>Zile
intarziere</t>
        </is>
      </c>
      <c r="P2" s="2" t="inlineStr">
        <is>
          <t>Termen
plata</t>
        </is>
      </c>
      <c r="Q2" s="2" t="inlineStr">
        <is>
          <t>Observatii</t>
        </is>
      </c>
    </row>
    <row r="3">
      <c r="A3" s="3" t="n">
        <v>1</v>
      </c>
      <c r="B3" s="4" t="n">
        <v>46032</v>
      </c>
      <c r="C3" s="3" t="inlineStr">
        <is>
          <t>FC-2026-001</t>
        </is>
      </c>
      <c r="D3" s="3" t="inlineStr">
        <is>
          <t>Andrei Popescu</t>
        </is>
      </c>
      <c r="E3" s="3" t="inlineStr">
        <is>
          <t>Bucuresti</t>
        </is>
      </c>
      <c r="F3" s="3" t="inlineStr">
        <is>
          <t>Bloc Titan B4</t>
        </is>
      </c>
      <c r="G3" s="3" t="inlineStr">
        <is>
          <t>Montaj rigips</t>
        </is>
      </c>
      <c r="H3" s="5" t="n">
        <v>12500</v>
      </c>
      <c r="I3" s="6" t="n">
        <v>0.19</v>
      </c>
      <c r="J3" s="7">
        <f>H3*I3</f>
        <v/>
      </c>
      <c r="K3" s="7">
        <f>H3+J3</f>
        <v/>
      </c>
      <c r="L3" s="5" t="n">
        <v>14875</v>
      </c>
      <c r="M3" s="7">
        <f>K3-L3</f>
        <v/>
      </c>
      <c r="N3" s="3">
        <f>IF(M3&lt;=0,"Incasat","Neincasat")</f>
        <v/>
      </c>
      <c r="O3" s="3">
        <f>IF(M3&lt;=0,0,MAX(0,TODAY()-P3))</f>
        <v/>
      </c>
      <c r="P3" s="4" t="n">
        <v>46062</v>
      </c>
      <c r="Q3" s="3" t="inlineStr"/>
    </row>
    <row r="4">
      <c r="A4" s="8" t="n">
        <v>2</v>
      </c>
      <c r="B4" s="9" t="n">
        <v>46047</v>
      </c>
      <c r="C4" s="8" t="inlineStr">
        <is>
          <t>FC-2026-002</t>
        </is>
      </c>
      <c r="D4" s="8" t="inlineStr">
        <is>
          <t>Maria Ionescu</t>
        </is>
      </c>
      <c r="E4" s="8" t="inlineStr">
        <is>
          <t>Cluj-Napoca</t>
        </is>
      </c>
      <c r="F4" s="8" t="inlineStr">
        <is>
          <t>Vila Floresti</t>
        </is>
      </c>
      <c r="G4" s="8" t="inlineStr">
        <is>
          <t>Finisaje interioare</t>
        </is>
      </c>
      <c r="H4" s="10" t="n">
        <v>8750</v>
      </c>
      <c r="I4" s="11" t="n">
        <v>0.19</v>
      </c>
      <c r="J4" s="12">
        <f>H4*I4</f>
        <v/>
      </c>
      <c r="K4" s="12">
        <f>H4+J4</f>
        <v/>
      </c>
      <c r="L4" s="10" t="n">
        <v>5000</v>
      </c>
      <c r="M4" s="12">
        <f>K4-L4</f>
        <v/>
      </c>
      <c r="N4" s="8">
        <f>IF(M4&lt;=0,"Incasat","Neincasat")</f>
        <v/>
      </c>
      <c r="O4" s="8">
        <f>IF(M4&lt;=0,0,MAX(0,TODAY()-P4))</f>
        <v/>
      </c>
      <c r="P4" s="9" t="n">
        <v>46077</v>
      </c>
      <c r="Q4" s="8" t="inlineStr"/>
    </row>
    <row r="5">
      <c r="A5" s="3" t="n">
        <v>3</v>
      </c>
      <c r="B5" s="4" t="n">
        <v>46058</v>
      </c>
      <c r="C5" s="3" t="inlineStr">
        <is>
          <t>FC-2026-003</t>
        </is>
      </c>
      <c r="D5" s="3" t="inlineStr">
        <is>
          <t>Ion Dumitru</t>
        </is>
      </c>
      <c r="E5" s="3" t="inlineStr">
        <is>
          <t>Timisoara</t>
        </is>
      </c>
      <c r="F5" s="3" t="inlineStr">
        <is>
          <t>Ansamblu Iosefin</t>
        </is>
      </c>
      <c r="G5" s="3" t="inlineStr">
        <is>
          <t>Instalatii sanitare</t>
        </is>
      </c>
      <c r="H5" s="5" t="n">
        <v>18900</v>
      </c>
      <c r="I5" s="6" t="n">
        <v>0.19</v>
      </c>
      <c r="J5" s="7">
        <f>H5*I5</f>
        <v/>
      </c>
      <c r="K5" s="7">
        <f>H5+J5</f>
        <v/>
      </c>
      <c r="L5" s="5" t="n">
        <v>0</v>
      </c>
      <c r="M5" s="7">
        <f>K5-L5</f>
        <v/>
      </c>
      <c r="N5" s="3">
        <f>IF(M5&lt;=0,"Incasat","Neincasat")</f>
        <v/>
      </c>
      <c r="O5" s="3">
        <f>IF(M5&lt;=0,0,MAX(0,TODAY()-P5))</f>
        <v/>
      </c>
      <c r="P5" s="4" t="n">
        <v>46103</v>
      </c>
      <c r="Q5" s="3" t="inlineStr"/>
    </row>
    <row r="6">
      <c r="A6" s="8" t="n">
        <v>4</v>
      </c>
      <c r="B6" s="9" t="n">
        <v>46071</v>
      </c>
      <c r="C6" s="8" t="inlineStr">
        <is>
          <t>FC-2026-004</t>
        </is>
      </c>
      <c r="D6" s="8" t="inlineStr">
        <is>
          <t>Elena Stan</t>
        </is>
      </c>
      <c r="E6" s="8" t="inlineStr">
        <is>
          <t>Iasi</t>
        </is>
      </c>
      <c r="F6" s="8" t="inlineStr">
        <is>
          <t>Sediu administrativ</t>
        </is>
      </c>
      <c r="G6" s="8" t="inlineStr">
        <is>
          <t>Tamplarie PVC</t>
        </is>
      </c>
      <c r="H6" s="10" t="n">
        <v>6200</v>
      </c>
      <c r="I6" s="11" t="n">
        <v>0.19</v>
      </c>
      <c r="J6" s="12">
        <f>H6*I6</f>
        <v/>
      </c>
      <c r="K6" s="12">
        <f>H6+J6</f>
        <v/>
      </c>
      <c r="L6" s="10" t="n">
        <v>7378</v>
      </c>
      <c r="M6" s="12">
        <f>K6-L6</f>
        <v/>
      </c>
      <c r="N6" s="8">
        <f>IF(M6&lt;=0,"Incasat","Neincasat")</f>
        <v/>
      </c>
      <c r="O6" s="8">
        <f>IF(M6&lt;=0,0,MAX(0,TODAY()-P6))</f>
        <v/>
      </c>
      <c r="P6" s="9" t="n">
        <v>46101</v>
      </c>
      <c r="Q6" s="8" t="inlineStr"/>
    </row>
    <row r="7">
      <c r="A7" s="3" t="n">
        <v>5</v>
      </c>
      <c r="B7" s="4" t="n">
        <v>46084</v>
      </c>
      <c r="C7" s="3" t="inlineStr">
        <is>
          <t>FC-2026-005</t>
        </is>
      </c>
      <c r="D7" s="3" t="inlineStr">
        <is>
          <t>Mihai Radu</t>
        </is>
      </c>
      <c r="E7" s="3" t="inlineStr">
        <is>
          <t>Constanta</t>
        </is>
      </c>
      <c r="F7" s="3" t="inlineStr">
        <is>
          <t>Hotel Mamaia Nord</t>
        </is>
      </c>
      <c r="G7" s="3" t="inlineStr">
        <is>
          <t>Vopsitorii interioare</t>
        </is>
      </c>
      <c r="H7" s="5" t="n">
        <v>28900</v>
      </c>
      <c r="I7" s="6" t="n">
        <v>0.19</v>
      </c>
      <c r="J7" s="7">
        <f>H7*I7</f>
        <v/>
      </c>
      <c r="K7" s="7">
        <f>H7+J7</f>
        <v/>
      </c>
      <c r="L7" s="5" t="n">
        <v>15000</v>
      </c>
      <c r="M7" s="7">
        <f>K7-L7</f>
        <v/>
      </c>
      <c r="N7" s="3">
        <f>IF(M7&lt;=0,"Incasat","Neincasat")</f>
        <v/>
      </c>
      <c r="O7" s="3">
        <f>IF(M7&lt;=0,0,MAX(0,TODAY()-P7))</f>
        <v/>
      </c>
      <c r="P7" s="4" t="n">
        <v>46129</v>
      </c>
      <c r="Q7" s="3" t="inlineStr"/>
    </row>
    <row r="8">
      <c r="A8" s="8" t="n">
        <v>6</v>
      </c>
      <c r="B8" s="9" t="n">
        <v>46101</v>
      </c>
      <c r="C8" s="8" t="inlineStr">
        <is>
          <t>FC-2026-006</t>
        </is>
      </c>
      <c r="D8" s="8" t="inlineStr">
        <is>
          <t>Ana Marin</t>
        </is>
      </c>
      <c r="E8" s="8" t="inlineStr">
        <is>
          <t>Brasov</t>
        </is>
      </c>
      <c r="F8" s="8" t="inlineStr">
        <is>
          <t>Pensiune Poiana</t>
        </is>
      </c>
      <c r="G8" s="8" t="inlineStr">
        <is>
          <t>Placari faianta/gresie</t>
        </is>
      </c>
      <c r="H8" s="10" t="n">
        <v>9450</v>
      </c>
      <c r="I8" s="11" t="n">
        <v>0.19</v>
      </c>
      <c r="J8" s="12">
        <f>H8*I8</f>
        <v/>
      </c>
      <c r="K8" s="12">
        <f>H8+J8</f>
        <v/>
      </c>
      <c r="L8" s="10" t="n">
        <v>0</v>
      </c>
      <c r="M8" s="12">
        <f>K8-L8</f>
        <v/>
      </c>
      <c r="N8" s="8">
        <f>IF(M8&lt;=0,"Incasat","Neincasat")</f>
        <v/>
      </c>
      <c r="O8" s="8">
        <f>IF(M8&lt;=0,0,MAX(0,TODAY()-P8))</f>
        <v/>
      </c>
      <c r="P8" s="9" t="n">
        <v>46131</v>
      </c>
      <c r="Q8" s="8" t="inlineStr"/>
    </row>
    <row r="9">
      <c r="A9" s="3" t="n">
        <v>7</v>
      </c>
      <c r="B9" s="4" t="n">
        <v>46120</v>
      </c>
      <c r="C9" s="3" t="inlineStr">
        <is>
          <t>FC-2026-007</t>
        </is>
      </c>
      <c r="D9" s="3" t="inlineStr">
        <is>
          <t>George Enache</t>
        </is>
      </c>
      <c r="E9" s="3" t="inlineStr">
        <is>
          <t>Craiova</t>
        </is>
      </c>
      <c r="F9" s="3" t="inlineStr">
        <is>
          <t>Centru comercial</t>
        </is>
      </c>
      <c r="G9" s="3" t="inlineStr">
        <is>
          <t>Montaj rigips</t>
        </is>
      </c>
      <c r="H9" s="5" t="n">
        <v>14300</v>
      </c>
      <c r="I9" s="6" t="n">
        <v>0.19</v>
      </c>
      <c r="J9" s="7">
        <f>H9*I9</f>
        <v/>
      </c>
      <c r="K9" s="7">
        <f>H9+J9</f>
        <v/>
      </c>
      <c r="L9" s="5" t="n">
        <v>10000</v>
      </c>
      <c r="M9" s="7">
        <f>K9-L9</f>
        <v/>
      </c>
      <c r="N9" s="3">
        <f>IF(M9&lt;=0,"Incasat","Neincasat")</f>
        <v/>
      </c>
      <c r="O9" s="3">
        <f>IF(M9&lt;=0,0,MAX(0,TODAY()-P9))</f>
        <v/>
      </c>
      <c r="P9" s="4" t="n">
        <v>46150</v>
      </c>
      <c r="Q9" s="3" t="inlineStr"/>
    </row>
    <row r="10">
      <c r="A10" s="8" t="n">
        <v>8</v>
      </c>
      <c r="B10" s="9" t="n">
        <v>46134</v>
      </c>
      <c r="C10" s="8" t="inlineStr">
        <is>
          <t>FC-2026-008</t>
        </is>
      </c>
      <c r="D10" s="8" t="inlineStr">
        <is>
          <t>Ioana Petrescu</t>
        </is>
      </c>
      <c r="E10" s="8" t="inlineStr">
        <is>
          <t>Oradea</t>
        </is>
      </c>
      <c r="F10" s="8" t="inlineStr">
        <is>
          <t>Rezidential Vest</t>
        </is>
      </c>
      <c r="G10" s="8" t="inlineStr">
        <is>
          <t>Reparatii curente</t>
        </is>
      </c>
      <c r="H10" s="10" t="n">
        <v>2450</v>
      </c>
      <c r="I10" s="11" t="n">
        <v>0.19</v>
      </c>
      <c r="J10" s="12">
        <f>H10*I10</f>
        <v/>
      </c>
      <c r="K10" s="12">
        <f>H10+J10</f>
        <v/>
      </c>
      <c r="L10" s="10" t="n">
        <v>2915.5</v>
      </c>
      <c r="M10" s="12">
        <f>K10-L10</f>
        <v/>
      </c>
      <c r="N10" s="8">
        <f>IF(M10&lt;=0,"Incasat","Neincasat")</f>
        <v/>
      </c>
      <c r="O10" s="8">
        <f>IF(M10&lt;=0,0,MAX(0,TODAY()-P10))</f>
        <v/>
      </c>
      <c r="P10" s="9" t="n">
        <v>46149</v>
      </c>
      <c r="Q10" s="8" t="inlineStr"/>
    </row>
    <row r="11">
      <c r="A11" s="3" t="n">
        <v>9</v>
      </c>
      <c r="B11" s="4" t="n">
        <v>46152</v>
      </c>
      <c r="C11" s="3" t="inlineStr">
        <is>
          <t>FC-2026-009</t>
        </is>
      </c>
      <c r="D11" s="3" t="inlineStr">
        <is>
          <t>Cristina Ilie</t>
        </is>
      </c>
      <c r="E11" s="3" t="inlineStr">
        <is>
          <t>Sibiu</t>
        </is>
      </c>
      <c r="F11" s="3" t="inlineStr">
        <is>
          <t>Hala industriala</t>
        </is>
      </c>
      <c r="G11" s="3" t="inlineStr">
        <is>
          <t>Finisaje interioare</t>
        </is>
      </c>
      <c r="H11" s="5" t="n">
        <v>21600</v>
      </c>
      <c r="I11" s="6" t="n">
        <v>0.19</v>
      </c>
      <c r="J11" s="7">
        <f>H11*I11</f>
        <v/>
      </c>
      <c r="K11" s="7">
        <f>H11+J11</f>
        <v/>
      </c>
      <c r="L11" s="5" t="n">
        <v>8000</v>
      </c>
      <c r="M11" s="7">
        <f>K11-L11</f>
        <v/>
      </c>
      <c r="N11" s="3">
        <f>IF(M11&lt;=0,"Incasat","Neincasat")</f>
        <v/>
      </c>
      <c r="O11" s="3">
        <f>IF(M11&lt;=0,0,MAX(0,TODAY()-P11))</f>
        <v/>
      </c>
      <c r="P11" s="4" t="n">
        <v>46182</v>
      </c>
      <c r="Q11" s="3" t="inlineStr"/>
    </row>
    <row r="12" ht="22" customHeight="1">
      <c r="A12" s="13" t="inlineStr">
        <is>
          <t>TOTAL</t>
        </is>
      </c>
      <c r="B12" s="13" t="n"/>
      <c r="C12" s="13" t="n"/>
      <c r="D12" s="13" t="n"/>
      <c r="E12" s="13" t="n"/>
      <c r="F12" s="13" t="n"/>
      <c r="G12" s="13" t="n"/>
      <c r="H12" s="14">
        <f>SUM(H3:H11)</f>
        <v/>
      </c>
      <c r="I12" s="13" t="n"/>
      <c r="J12" s="14">
        <f>SUM(J3:J11)</f>
        <v/>
      </c>
      <c r="K12" s="14">
        <f>SUM(K3:K11)</f>
        <v/>
      </c>
      <c r="L12" s="14">
        <f>SUM(L3:L11)</f>
        <v/>
      </c>
      <c r="M12" s="14">
        <f>SUM(M3:M11)</f>
        <v/>
      </c>
      <c r="N12" s="13" t="n"/>
      <c r="O12" s="13" t="n"/>
      <c r="P12" s="13" t="n"/>
      <c r="Q12" s="13" t="n"/>
    </row>
  </sheetData>
  <mergeCells count="1">
    <mergeCell ref="A1:Q1"/>
  </mergeCells>
  <conditionalFormatting sqref="M3:M11">
    <cfRule type="expression" priority="1" dxfId="0" stopIfTrue="0">
      <formula>$M3&gt;0</formula>
    </cfRule>
  </conditionalFormatting>
  <conditionalFormatting sqref="N3:N11">
    <cfRule type="expression" priority="2" dxfId="1" stopIfTrue="0">
      <formula>$N3="Incasat"</formula>
    </cfRule>
  </conditionalFormatting>
  <conditionalFormatting sqref="O3:O11">
    <cfRule type="expression" priority="3" dxfId="0" stopIfTrue="0">
      <formula>$O3&gt;30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6" customHeight="1">
      <c r="A1" s="1" t="inlineStr">
        <is>
          <t>DASHBOARD - SITUATIE INCASARI SUBCONTRACTOR</t>
        </is>
      </c>
    </row>
    <row r="2" ht="22" customHeight="1">
      <c r="A2" s="13" t="inlineStr">
        <is>
          <t>Indicatori cheie de performanta (KPI)</t>
        </is>
      </c>
      <c r="D2" s="13" t="n"/>
    </row>
    <row r="3" ht="22" customHeight="1">
      <c r="A3" s="15" t="inlineStr">
        <is>
          <t>Total lucrari</t>
        </is>
      </c>
      <c r="B3" s="16">
        <f>COUNTA(Lucrari_Neincasate!C3:C11)</f>
        <v/>
      </c>
      <c r="D3" s="2" t="inlineStr">
        <is>
          <t>Beneficiar</t>
        </is>
      </c>
      <c r="E3" s="2" t="inlineStr">
        <is>
          <t>Total facturat</t>
        </is>
      </c>
      <c r="F3" s="2" t="inlineStr">
        <is>
          <t>Total incasat</t>
        </is>
      </c>
      <c r="G3" s="2" t="inlineStr">
        <is>
          <t>Sold neincasat</t>
        </is>
      </c>
    </row>
    <row r="4" ht="18" customHeight="1">
      <c r="A4" s="2" t="inlineStr">
        <is>
          <t>Categorie</t>
        </is>
      </c>
      <c r="B4" s="17" t="inlineStr">
        <is>
          <t>Valoare (lei)</t>
        </is>
      </c>
      <c r="D4" s="18" t="inlineStr">
        <is>
          <t>Andrei Popescu</t>
        </is>
      </c>
      <c r="E4" s="12">
        <f>IFERROR(SUMIF(Lucrari_Neincasate!D3:D11,D4,Lucrari_Neincasate!K3:K11),0)</f>
        <v/>
      </c>
      <c r="F4" s="12">
        <f>IFERROR(SUMIF(Lucrari_Neincasate!D3:D11,D4,Lucrari_Neincasate!L3:L11),0)</f>
        <v/>
      </c>
      <c r="G4" s="12">
        <f>IFERROR(E4-F4,0)</f>
        <v/>
      </c>
    </row>
    <row r="5" ht="18" customHeight="1">
      <c r="A5" s="8" t="inlineStr">
        <is>
          <t>Incasat</t>
        </is>
      </c>
      <c r="B5" s="12">
        <f>SUM(Lucrari_Neincasate!L3:L11)</f>
        <v/>
      </c>
      <c r="D5" s="19" t="inlineStr">
        <is>
          <t>Maria Ionescu</t>
        </is>
      </c>
      <c r="E5" s="7">
        <f>IFERROR(SUMIF(Lucrari_Neincasate!D3:D11,D5,Lucrari_Neincasate!K3:K11),0)</f>
        <v/>
      </c>
      <c r="F5" s="7">
        <f>IFERROR(SUMIF(Lucrari_Neincasate!D3:D11,D5,Lucrari_Neincasate!L3:L11),0)</f>
        <v/>
      </c>
      <c r="G5" s="7">
        <f>IFERROR(E5-F5,0)</f>
        <v/>
      </c>
    </row>
    <row r="6" ht="18" customHeight="1">
      <c r="A6" s="8" t="inlineStr">
        <is>
          <t>Neincasat</t>
        </is>
      </c>
      <c r="B6" s="12">
        <f>SUM(Lucrari_Neincasate!M3:M11)</f>
        <v/>
      </c>
      <c r="D6" s="18" t="inlineStr">
        <is>
          <t>Ion Dumitru</t>
        </is>
      </c>
      <c r="E6" s="12">
        <f>IFERROR(SUMIF(Lucrari_Neincasate!D3:D11,D6,Lucrari_Neincasate!K3:K11),0)</f>
        <v/>
      </c>
      <c r="F6" s="12">
        <f>IFERROR(SUMIF(Lucrari_Neincasate!D3:D11,D6,Lucrari_Neincasate!L3:L11),0)</f>
        <v/>
      </c>
      <c r="G6" s="12">
        <f>IFERROR(E6-F6,0)</f>
        <v/>
      </c>
    </row>
    <row r="7" ht="18" customHeight="1">
      <c r="A7" s="15" t="inlineStr">
        <is>
          <t>Rata incasare (%)</t>
        </is>
      </c>
      <c r="B7" s="20">
        <f>IFERROR(SUM(Lucrari_Neincasate!L3:L11)/SUM(Lucrari_Neincasate!K3:K11),0)</f>
        <v/>
      </c>
      <c r="D7" s="19" t="inlineStr">
        <is>
          <t>Elena Stan</t>
        </is>
      </c>
      <c r="E7" s="7">
        <f>IFERROR(SUMIF(Lucrari_Neincasate!D3:D11,D7,Lucrari_Neincasate!K3:K11),0)</f>
        <v/>
      </c>
      <c r="F7" s="7">
        <f>IFERROR(SUMIF(Lucrari_Neincasate!D3:D11,D7,Lucrari_Neincasate!L3:L11),0)</f>
        <v/>
      </c>
      <c r="G7" s="7">
        <f>IFERROR(E7-F7,0)</f>
        <v/>
      </c>
    </row>
    <row r="8" ht="18" customHeight="1">
      <c r="A8" s="21" t="inlineStr">
        <is>
          <t>Nr. lucrari restante</t>
        </is>
      </c>
      <c r="B8" s="16">
        <f>COUNTIF(Lucrari_Neincasate!N3:N11,"Neincasat")</f>
        <v/>
      </c>
      <c r="D8" s="18" t="inlineStr">
        <is>
          <t>Mihai Radu</t>
        </is>
      </c>
      <c r="E8" s="12">
        <f>IFERROR(SUMIF(Lucrari_Neincasate!D3:D11,D8,Lucrari_Neincasate!K3:K11),0)</f>
        <v/>
      </c>
      <c r="F8" s="12">
        <f>IFERROR(SUMIF(Lucrari_Neincasate!D3:D11,D8,Lucrari_Neincasate!L3:L11),0)</f>
        <v/>
      </c>
      <c r="G8" s="12">
        <f>IFERROR(E8-F8,0)</f>
        <v/>
      </c>
    </row>
    <row r="9" ht="18" customHeight="1">
      <c r="A9" s="15" t="inlineStr">
        <is>
          <t>Sold &gt; 30 zile intarziere</t>
        </is>
      </c>
      <c r="B9" s="22">
        <f>SUMIF(Lucrari_Neincasate!O3:O11,"&gt;"&amp;30,Lucrari_Neincasate!M3:M11)</f>
        <v/>
      </c>
      <c r="D9" s="19" t="inlineStr">
        <is>
          <t>Ana Marin</t>
        </is>
      </c>
      <c r="E9" s="7">
        <f>IFERROR(SUMIF(Lucrari_Neincasate!D3:D11,D9,Lucrari_Neincasate!K3:K11),0)</f>
        <v/>
      </c>
      <c r="F9" s="7">
        <f>IFERROR(SUMIF(Lucrari_Neincasate!D3:D11,D9,Lucrari_Neincasate!L3:L11),0)</f>
        <v/>
      </c>
      <c r="G9" s="7">
        <f>IFERROR(E9-F9,0)</f>
        <v/>
      </c>
    </row>
    <row r="10" ht="18" customHeight="1">
      <c r="A10" s="21" t="inlineStr">
        <is>
          <t>TVA aferenta neincasarilor</t>
        </is>
      </c>
      <c r="B10" s="22">
        <f>SUMIF(Lucrari_Neincasate!N3:N11,"Neincasat",Lucrari_Neincasate!J3:J11)</f>
        <v/>
      </c>
      <c r="D10" s="18" t="inlineStr">
        <is>
          <t>George Enache</t>
        </is>
      </c>
      <c r="E10" s="12">
        <f>IFERROR(SUMIF(Lucrari_Neincasate!D3:D11,D10,Lucrari_Neincasate!K3:K11),0)</f>
        <v/>
      </c>
      <c r="F10" s="12">
        <f>IFERROR(SUMIF(Lucrari_Neincasate!D3:D11,D10,Lucrari_Neincasate!L3:L11),0)</f>
        <v/>
      </c>
      <c r="G10" s="12">
        <f>IFERROR(E10-F10,0)</f>
        <v/>
      </c>
    </row>
    <row r="11" ht="18" customHeight="1">
      <c r="A11" s="15" t="inlineStr">
        <is>
          <t>Valoare medie lucrare (lei)</t>
        </is>
      </c>
      <c r="B11" s="22">
        <f>IFERROR(AVERAGE(Lucrari_Neincasate!H3:H11),0)</f>
        <v/>
      </c>
      <c r="D11" s="19" t="inlineStr">
        <is>
          <t>Ioana Petrescu</t>
        </is>
      </c>
      <c r="E11" s="7">
        <f>IFERROR(SUMIF(Lucrari_Neincasate!D3:D11,D11,Lucrari_Neincasate!K3:K11),0)</f>
        <v/>
      </c>
      <c r="F11" s="7">
        <f>IFERROR(SUMIF(Lucrari_Neincasate!D3:D11,D11,Lucrari_Neincasate!L3:L11),0)</f>
        <v/>
      </c>
      <c r="G11" s="7">
        <f>IFERROR(E11-F11,0)</f>
        <v/>
      </c>
    </row>
    <row r="12" ht="18" customHeight="1">
      <c r="D12" s="18" t="inlineStr">
        <is>
          <t>Cristina Ilie</t>
        </is>
      </c>
      <c r="E12" s="12">
        <f>IFERROR(SUMIF(Lucrari_Neincasate!D3:D11,D12,Lucrari_Neincasate!K3:K11),0)</f>
        <v/>
      </c>
      <c r="F12" s="12">
        <f>IFERROR(SUMIF(Lucrari_Neincasate!D3:D11,D12,Lucrari_Neincasate!L3:L11),0)</f>
        <v/>
      </c>
      <c r="G12" s="12">
        <f>IFERROR(E12-F12,0)</f>
        <v/>
      </c>
    </row>
    <row r="13" ht="22" customHeight="1">
      <c r="D13" s="13" t="inlineStr">
        <is>
          <t>TOTAL</t>
        </is>
      </c>
      <c r="E13" s="14">
        <f>SUM(E4:E12)</f>
        <v/>
      </c>
      <c r="F13" s="14">
        <f>SUM(F4:F12)</f>
        <v/>
      </c>
      <c r="G13" s="14">
        <f>SUM(G4:G12)</f>
        <v/>
      </c>
    </row>
    <row r="15">
      <c r="A15" s="13" t="inlineStr">
        <is>
          <t>Evolutie lunara incasari</t>
        </is>
      </c>
    </row>
    <row r="16">
      <c r="A16" s="2" t="inlineStr">
        <is>
          <t>Luna</t>
        </is>
      </c>
      <c r="B16" s="2" t="inlineStr">
        <is>
          <t>Facturat lunar</t>
        </is>
      </c>
      <c r="C16" s="2" t="inlineStr">
        <is>
          <t>Incasat lunar</t>
        </is>
      </c>
    </row>
    <row r="17" ht="18" customHeight="1">
      <c r="A17" s="8" t="inlineStr">
        <is>
          <t>Ian 2026</t>
        </is>
      </c>
      <c r="B17" s="10" t="n">
        <v>25287.5</v>
      </c>
      <c r="C17" s="10" t="n">
        <v>19875</v>
      </c>
    </row>
    <row r="18" ht="18" customHeight="1">
      <c r="A18" s="3" t="inlineStr">
        <is>
          <t>Feb 2026</t>
        </is>
      </c>
      <c r="B18" s="5" t="n">
        <v>29869</v>
      </c>
      <c r="C18" s="5" t="n">
        <v>7378</v>
      </c>
    </row>
    <row r="19" ht="18" customHeight="1">
      <c r="A19" s="8" t="inlineStr">
        <is>
          <t>Mar 2026</t>
        </is>
      </c>
      <c r="B19" s="10" t="n">
        <v>45636.5</v>
      </c>
      <c r="C19" s="10" t="n">
        <v>15000</v>
      </c>
    </row>
    <row r="20" ht="18" customHeight="1">
      <c r="A20" s="3" t="inlineStr">
        <is>
          <t>Apr 2026</t>
        </is>
      </c>
      <c r="B20" s="5" t="n">
        <v>19932.5</v>
      </c>
      <c r="C20" s="5" t="n">
        <v>12915.5</v>
      </c>
    </row>
    <row r="21" ht="18" customHeight="1">
      <c r="A21" s="8" t="inlineStr">
        <is>
          <t>Mai 2026</t>
        </is>
      </c>
      <c r="B21" s="10" t="n">
        <v>25704</v>
      </c>
      <c r="C21" s="10" t="n">
        <v>8000</v>
      </c>
    </row>
  </sheetData>
  <mergeCells count="3">
    <mergeCell ref="A1:H1"/>
    <mergeCell ref="A2:H2"/>
    <mergeCell ref="A15:C1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6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60" customWidth="1" min="2" max="2"/>
    <col width="10" customWidth="1" min="3" max="3"/>
    <col width="10" customWidth="1" min="4" max="4"/>
  </cols>
  <sheetData>
    <row r="1" ht="36" customHeight="1">
      <c r="A1" s="1" t="inlineStr">
        <is>
          <t>INSTRUCTIUNI DE UTILIZARE</t>
        </is>
      </c>
    </row>
    <row r="2" ht="18" customHeight="1">
      <c r="A2" s="19" t="inlineStr"/>
      <c r="B2" s="19" t="inlineStr"/>
    </row>
    <row r="3" ht="18" customHeight="1">
      <c r="A3" s="23" t="inlineStr">
        <is>
          <t>1. DESCRIERE GENERALA</t>
        </is>
      </c>
      <c r="B3" s="24" t="n"/>
    </row>
    <row r="4" ht="18" customHeight="1">
      <c r="A4" s="19" t="inlineStr"/>
      <c r="B4" s="18" t="inlineStr">
        <is>
          <t>Acest workbook este destinat evidentei lucrarilor neincasate ale unui subcontractor.</t>
        </is>
      </c>
    </row>
    <row r="5" ht="18" customHeight="1">
      <c r="A5" s="19" t="inlineStr"/>
      <c r="B5" s="18" t="inlineStr">
        <is>
          <t>Contine date despre facturi emise, sume incasate si solduri restante.</t>
        </is>
      </c>
    </row>
    <row r="6" ht="18" customHeight="1">
      <c r="A6" s="19" t="inlineStr"/>
      <c r="B6" s="19" t="inlineStr"/>
    </row>
    <row r="7" ht="18" customHeight="1">
      <c r="A7" s="23" t="inlineStr">
        <is>
          <t>2. FOAIA Lucrari_Neincasate</t>
        </is>
      </c>
      <c r="B7" s="24" t="n"/>
    </row>
    <row r="8" ht="18" customHeight="1">
      <c r="A8" s="25" t="inlineStr">
        <is>
          <t>Nr. crt.</t>
        </is>
      </c>
      <c r="B8" s="19" t="inlineStr">
        <is>
          <t>Numarul de ordine al inregistrarii.</t>
        </is>
      </c>
    </row>
    <row r="9" ht="18" customHeight="1">
      <c r="A9" s="25" t="inlineStr">
        <is>
          <t>Data lucrarii</t>
        </is>
      </c>
      <c r="B9" s="19" t="inlineStr">
        <is>
          <t>Data la care a fost efectuata/facturata lucrarea (format ZZ.LL.AAAA).</t>
        </is>
      </c>
    </row>
    <row r="10" ht="18" customHeight="1">
      <c r="A10" s="25" t="inlineStr">
        <is>
          <t>Nr. lucrare/factura</t>
        </is>
      </c>
      <c r="B10" s="19" t="inlineStr">
        <is>
          <t>Numarul unic al facturii emise.</t>
        </is>
      </c>
    </row>
    <row r="11" ht="18" customHeight="1">
      <c r="A11" s="25" t="inlineStr">
        <is>
          <t>Beneficiar</t>
        </is>
      </c>
      <c r="B11" s="19" t="inlineStr">
        <is>
          <t>Numele clientului/beneficiarului lucrarii.</t>
        </is>
      </c>
    </row>
    <row r="12" ht="18" customHeight="1">
      <c r="A12" s="25" t="inlineStr">
        <is>
          <t>Oras</t>
        </is>
      </c>
      <c r="B12" s="19" t="inlineStr">
        <is>
          <t>Orasul unde s-a desfasurat lucrarea.</t>
        </is>
      </c>
    </row>
    <row r="13" ht="18" customHeight="1">
      <c r="A13" s="25" t="inlineStr">
        <is>
          <t>Proiect / santier</t>
        </is>
      </c>
      <c r="B13" s="19" t="inlineStr">
        <is>
          <t>Denumirea proiectului sau a santierului.</t>
        </is>
      </c>
    </row>
    <row r="14" ht="18" customHeight="1">
      <c r="A14" s="25" t="inlineStr">
        <is>
          <t>Tip lucrare</t>
        </is>
      </c>
      <c r="B14" s="19" t="inlineStr">
        <is>
          <t>Descrierea tipului de lucrare executata.</t>
        </is>
      </c>
    </row>
    <row r="15" ht="18" customHeight="1">
      <c r="A15" s="25" t="inlineStr">
        <is>
          <t>Valoare lucrare</t>
        </is>
      </c>
      <c r="B15" s="19" t="inlineStr">
        <is>
          <t>Valoarea fara TVA a lucrarii (lei). Celula de intrare - fundal galben.</t>
        </is>
      </c>
    </row>
    <row r="16" ht="18" customHeight="1">
      <c r="A16" s="25" t="inlineStr">
        <is>
          <t>TVA (%)</t>
        </is>
      </c>
      <c r="B16" s="19" t="inlineStr">
        <is>
          <t>Cota TVA aplicata (implicit 19%). Celula de intrare.</t>
        </is>
      </c>
    </row>
    <row r="17" ht="18" customHeight="1">
      <c r="A17" s="25" t="inlineStr">
        <is>
          <t>TVA (lei)</t>
        </is>
      </c>
      <c r="B17" s="19" t="inlineStr">
        <is>
          <t>Calculat automat: Valoare lucrare x TVA (%).</t>
        </is>
      </c>
    </row>
    <row r="18" ht="18" customHeight="1">
      <c r="A18" s="25" t="inlineStr">
        <is>
          <t>Total factura</t>
        </is>
      </c>
      <c r="B18" s="19" t="inlineStr">
        <is>
          <t>Calculat automat: Valoare lucrare + TVA (lei).</t>
        </is>
      </c>
    </row>
    <row r="19" ht="18" customHeight="1">
      <c r="A19" s="25" t="inlineStr">
        <is>
          <t>Suma incasata</t>
        </is>
      </c>
      <c r="B19" s="19" t="inlineStr">
        <is>
          <t>Suma efectiv primita de la beneficiar (lei). Celula de intrare.</t>
        </is>
      </c>
    </row>
    <row r="20" ht="18" customHeight="1">
      <c r="A20" s="25" t="inlineStr">
        <is>
          <t>Sold neincasat</t>
        </is>
      </c>
      <c r="B20" s="19" t="inlineStr">
        <is>
          <t>Calculat automat: Total factura - Suma incasata.</t>
        </is>
      </c>
    </row>
    <row r="21" ht="18" customHeight="1">
      <c r="A21" s="25" t="inlineStr">
        <is>
          <t>Status incasare</t>
        </is>
      </c>
      <c r="B21" s="19" t="inlineStr">
        <is>
          <t>Automat: Incasat daca sold = 0, Neincasat daca sold &gt; 0.</t>
        </is>
      </c>
    </row>
    <row r="22" ht="18" customHeight="1">
      <c r="A22" s="25" t="inlineStr">
        <is>
          <t>Zile intarziere</t>
        </is>
      </c>
      <c r="B22" s="19" t="inlineStr">
        <is>
          <t>Calculat automat: Data de azi - Termen plata (daca sold &gt; 0).</t>
        </is>
      </c>
    </row>
    <row r="23" ht="18" customHeight="1">
      <c r="A23" s="25" t="inlineStr">
        <is>
          <t>Termen plata</t>
        </is>
      </c>
      <c r="B23" s="19" t="inlineStr">
        <is>
          <t>Data scadentei facturii (format ZZ.LL.AAAA). Celula de intrare.</t>
        </is>
      </c>
    </row>
    <row r="24" ht="18" customHeight="1">
      <c r="A24" s="25" t="inlineStr">
        <is>
          <t>Observatii</t>
        </is>
      </c>
      <c r="B24" s="19" t="inlineStr">
        <is>
          <t>Note suplimentare optionale.</t>
        </is>
      </c>
    </row>
    <row r="25" ht="18" customHeight="1">
      <c r="A25" s="19" t="inlineStr"/>
      <c r="B25" s="19" t="inlineStr"/>
    </row>
    <row r="26" ht="18" customHeight="1">
      <c r="A26" s="23" t="inlineStr">
        <is>
          <t>3. FOAIA Dashboard</t>
        </is>
      </c>
      <c r="B26" s="24" t="n"/>
    </row>
    <row r="27" ht="18" customHeight="1">
      <c r="A27" s="19" t="inlineStr"/>
      <c r="B27" s="18" t="inlineStr">
        <is>
          <t>Afiseaza automat KPI-uri agregate: total facturat, total incasat, rata incasare.</t>
        </is>
      </c>
    </row>
    <row r="28" ht="18" customHeight="1">
      <c r="A28" s="19" t="inlineStr"/>
      <c r="B28" s="18" t="inlineStr">
        <is>
          <t>Graficele se actualizeaza automat la modificarea datelor din foaia principala.</t>
        </is>
      </c>
    </row>
    <row r="29" ht="18" customHeight="1">
      <c r="A29" s="19" t="inlineStr"/>
      <c r="B29" s="18" t="inlineStr">
        <is>
          <t>Nu modificati formulele din celulele de culoare verde-deschis.</t>
        </is>
      </c>
    </row>
    <row r="30" ht="18" customHeight="1">
      <c r="A30" s="19" t="inlineStr"/>
      <c r="B30" s="19" t="inlineStr"/>
    </row>
    <row r="31" ht="18" customHeight="1">
      <c r="A31" s="23" t="inlineStr">
        <is>
          <t>4. LEGENDA CULORI</t>
        </is>
      </c>
      <c r="B31" s="24" t="n"/>
    </row>
    <row r="32" ht="18" customHeight="1">
      <c r="A32" s="25" t="inlineStr">
        <is>
          <t>Fundal galben (#FFFBEB)</t>
        </is>
      </c>
      <c r="B32" s="19" t="inlineStr">
        <is>
          <t>Celula de intrare - completati/modificati datele.</t>
        </is>
      </c>
    </row>
    <row r="33" ht="18" customHeight="1">
      <c r="A33" s="25" t="inlineStr">
        <is>
          <t>Fundal rosu (#FEE2E2)</t>
        </is>
      </c>
      <c r="B33" s="19" t="inlineStr">
        <is>
          <t>Sold neincasat &gt; 0 sau intarziere &gt; 30 zile - atentie!</t>
        </is>
      </c>
    </row>
    <row r="34" ht="18" customHeight="1">
      <c r="A34" s="25" t="inlineStr">
        <is>
          <t>Fundal verde (#C6F6D5)</t>
        </is>
      </c>
      <c r="B34" s="19" t="inlineStr">
        <is>
          <t>Lucrare incasata integral - status OK.</t>
        </is>
      </c>
    </row>
    <row r="35" ht="18" customHeight="1">
      <c r="A35" s="25" t="inlineStr">
        <is>
          <t>Fundal teal (#F0FDFA)</t>
        </is>
      </c>
      <c r="B35" s="19" t="inlineStr">
        <is>
          <t>Rand alternativ - lizibilitate.</t>
        </is>
      </c>
    </row>
    <row r="36" ht="18" customHeight="1">
      <c r="A36" s="25" t="inlineStr">
        <is>
          <t>Fundal albastru (#0F766E)</t>
        </is>
      </c>
      <c r="B36" s="19" t="inlineStr">
        <is>
          <t>Antet coloana sau titlu sectiune.</t>
        </is>
      </c>
    </row>
    <row r="37" ht="18" customHeight="1">
      <c r="A37" s="19" t="inlineStr"/>
      <c r="B37" s="19" t="inlineStr"/>
    </row>
    <row r="38" ht="18" customHeight="1">
      <c r="A38" s="23" t="inlineStr">
        <is>
          <t>5. FORMATE DE DATE</t>
        </is>
      </c>
      <c r="B38" s="24" t="n"/>
    </row>
    <row r="39" ht="18" customHeight="1">
      <c r="A39" s="25" t="inlineStr">
        <is>
          <t>Date calendaristice</t>
        </is>
      </c>
      <c r="B39" s="19" t="inlineStr">
        <is>
          <t>Folositi formatul ZZ.LL.AAAA (ex: 05.06.2026).</t>
        </is>
      </c>
    </row>
    <row r="40" ht="18" customHeight="1">
      <c r="A40" s="25" t="inlineStr">
        <is>
          <t>Sume monetare</t>
        </is>
      </c>
      <c r="B40" s="19" t="inlineStr">
        <is>
          <t>Introduceti numere simple (ex: 12500). Formatarea lei se aplica automat.</t>
        </is>
      </c>
    </row>
    <row r="41" ht="18" customHeight="1">
      <c r="A41" s="25" t="inlineStr">
        <is>
          <t>TVA</t>
        </is>
      </c>
      <c r="B41" s="19" t="inlineStr">
        <is>
          <t>Introduceti 0.19 pentru 19% sau 0.09 pentru 9%.</t>
        </is>
      </c>
    </row>
    <row r="42" ht="18" customHeight="1">
      <c r="A42" s="19" t="inlineStr"/>
      <c r="B42" s="19" t="inlineStr"/>
    </row>
    <row r="43" ht="18" customHeight="1">
      <c r="A43" s="23" t="inlineStr">
        <is>
          <t>6. NOTA IMPORTANTA</t>
        </is>
      </c>
      <c r="B43" s="24" t="n"/>
    </row>
    <row r="44" ht="18" customHeight="1">
      <c r="A44" s="19" t="inlineStr"/>
      <c r="B44" s="18" t="inlineStr">
        <is>
          <t>Nu stergeti formulele din coloanele J, K, M, N, O - acestea sunt calculate automat.</t>
        </is>
      </c>
    </row>
    <row r="45" ht="18" customHeight="1">
      <c r="A45" s="19" t="inlineStr"/>
      <c r="B45" s="18" t="inlineStr">
        <is>
          <t>Pentru adaugarea de randuri noi, copiati un rand existent si actualizati datele.</t>
        </is>
      </c>
    </row>
    <row r="46" ht="18" customHeight="1">
      <c r="A46" s="19" t="inlineStr"/>
      <c r="B46" s="18" t="inlineStr">
        <is>
          <t>Workbook generat pentru piata din Romania. Toate valorile sunt in LEI (RON).</t>
        </is>
      </c>
    </row>
  </sheetData>
  <mergeCells count="7">
    <mergeCell ref="A1:D1"/>
    <mergeCell ref="A3:B3"/>
    <mergeCell ref="A7:B7"/>
    <mergeCell ref="A26:B26"/>
    <mergeCell ref="A31:B31"/>
    <mergeCell ref="A38:B38"/>
    <mergeCell ref="A43:B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2026-06-05T11:10:07Z</dcterms:created>
  <dcterms:modified xmlns:dcterms="http://purl.org/dc/terms/" xmlns:xsi="http://www.w3.org/2001/XMLSchema-instance" xsi:type="dcterms:W3CDTF">2026-06-05T11:10:07Z</dcterms:modified>
</cp:coreProperties>
</file>