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RCDF_Date" sheetId="1" state="visible" r:id="rId1"/>
    <sheet xmlns:r="http://schemas.openxmlformats.org/officeDocument/2006/relationships" name="NRCDF_Sinteză" sheetId="2" state="visible" r:id="rId2"/>
    <sheet xmlns:r="http://schemas.openxmlformats.org/officeDocument/2006/relationships" name="Instrucțiu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DD.MM.YYYY"/>
    <numFmt numFmtId="166" formatCode="#.##0,00"/>
    <numFmt numFmtId="167" formatCode="#.##0,00 &quot;lei&quot;"/>
    <numFmt numFmtId="168" formatCode="0,00%"/>
    <numFmt numFmtId="169" formatCode="#.##0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FFFFFF"/>
      <sz val="13"/>
    </font>
  </fonts>
  <fills count="10">
    <fill>
      <patternFill/>
    </fill>
    <fill>
      <patternFill patternType="gray125"/>
    </fill>
    <fill>
      <patternFill patternType="solid">
        <fgColor rgb="00E6FFFA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22C55E"/>
      </patternFill>
    </fill>
    <fill>
      <patternFill patternType="solid">
        <f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6" fontId="3" fillId="5" borderId="1" applyAlignment="1" pivotButton="0" quotePrefix="0" xfId="0">
      <alignment horizontal="right" vertical="center"/>
    </xf>
    <xf numFmtId="167" fontId="3" fillId="4" borderId="1" applyAlignment="1" pivotButton="0" quotePrefix="0" xfId="0">
      <alignment horizontal="left" vertical="center" wrapText="1"/>
    </xf>
    <xf numFmtId="167" fontId="3" fillId="5" borderId="1" applyAlignment="1" pivotButton="0" quotePrefix="0" xfId="0">
      <alignment horizontal="right" vertical="center"/>
    </xf>
    <xf numFmtId="168" fontId="3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166" fontId="3" fillId="6" borderId="1" applyAlignment="1" pivotButton="0" quotePrefix="0" xfId="0">
      <alignment horizontal="right" vertical="center"/>
    </xf>
    <xf numFmtId="167" fontId="3" fillId="6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right" vertical="center"/>
    </xf>
    <xf numFmtId="166" fontId="5" fillId="7" borderId="1" applyAlignment="1" pivotButton="0" quotePrefix="0" xfId="0">
      <alignment horizontal="right" vertical="center"/>
    </xf>
    <xf numFmtId="167" fontId="5" fillId="7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 wrapText="1"/>
    </xf>
    <xf numFmtId="169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169" fontId="3" fillId="6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 wrapText="1"/>
    </xf>
    <xf numFmtId="0" fontId="3" fillId="6" borderId="1" pivotButton="0" quotePrefix="0" xfId="0"/>
    <xf numFmtId="169" fontId="3" fillId="6" borderId="1" pivotButton="0" quotePrefix="0" xfId="0"/>
    <xf numFmtId="0" fontId="3" fillId="5" borderId="1" pivotButton="0" quotePrefix="0" xfId="0"/>
    <xf numFmtId="169" fontId="3" fillId="5" borderId="1" pivotButton="0" quotePrefix="0" xfId="0"/>
    <xf numFmtId="168" fontId="3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0" fillId="6" borderId="1" pivotButton="0" quotePrefix="0" xfId="0"/>
    <xf numFmtId="0" fontId="0" fillId="7" borderId="1" pivotButton="0" quotePrefix="0" xfId="0"/>
    <xf numFmtId="0" fontId="0" fillId="5" borderId="1" pivotButton="0" quotePrefix="0" xfId="0"/>
    <xf numFmtId="0" fontId="0" fillId="4" borderId="1" pivotButton="0" quotePrefix="0" xfId="0"/>
    <xf numFmtId="0" fontId="0" fillId="8" borderId="1" pivotButton="0" quotePrefix="0" xfId="0"/>
    <xf numFmtId="0" fontId="0" fillId="9" borderId="1" pivotButton="0" quotePrefix="0" xfId="0"/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CACA"/>
        </patternFill>
      </fill>
    </dxf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Val. recepționată vs. Diferențe — pe Furnizor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'NRCDF_Sinteză'!E2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'NRCDF_Sinteză'!$D$3:$D$7</f>
            </numRef>
          </cat>
          <val>
            <numRef>
              <f>'NRCDF_Sinteză'!$E$3:$E$7</f>
            </numRef>
          </val>
        </ser>
        <ser>
          <idx val="1"/>
          <order val="1"/>
          <tx>
            <strRef>
              <f>'NRCDF_Sinteză'!F2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'NRCDF_Sinteză'!$D$3:$D$7</f>
            </numRef>
          </cat>
          <val>
            <numRef>
              <f>'NRCDF_Sinteză'!$F$3:$F$7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Furnizor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Lei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Distribuție statusuri recepție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cat>
            <numRef>
              <f>'NRCDF_Sinteză'!$D$9:$D$12</f>
            </numRef>
          </cat>
          <val>
            <numRef>
              <f>'NRCDF_Sinteză'!$E$8:$E$12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furnizori — valoare recepționată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'NRCDF_Sinteză'!E2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'NRCDF_Sinteză'!$D$3:$D$7</f>
            </numRef>
          </cat>
          <val>
            <numRef>
              <f>'NRCDF_Sinteză'!$E$3:$E$7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Lei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Furnizor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16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34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14" customWidth="1" min="4" max="4"/>
    <col width="12" customWidth="1" min="5" max="5"/>
    <col width="13" customWidth="1" min="6" max="6"/>
    <col width="24" customWidth="1" min="7" max="7"/>
    <col width="11" customWidth="1" min="8" max="8"/>
    <col width="6" customWidth="1" min="9" max="9"/>
    <col width="13" customWidth="1" min="10" max="10"/>
    <col width="14" customWidth="1" min="11" max="11"/>
    <col width="13" customWidth="1" min="12" max="12"/>
    <col width="13" customWidth="1" min="13" max="13"/>
    <col width="14" customWidth="1" min="14" max="14"/>
    <col width="14" customWidth="1" min="15" max="15"/>
    <col width="13" customWidth="1" min="16" max="16"/>
    <col width="8" customWidth="1" min="17" max="17"/>
    <col width="13" customWidth="1" min="18" max="18"/>
    <col width="13" customWidth="1" min="19" max="19"/>
    <col width="16" customWidth="1" min="20" max="20"/>
    <col width="28" customWidth="1" min="21" max="21"/>
    <col width="17" customWidth="1" min="22" max="22"/>
    <col width="16" customWidth="1" min="23" max="23"/>
    <col width="15" customWidth="1" min="24" max="24"/>
  </cols>
  <sheetData>
    <row r="1" ht="30" customHeight="1">
      <c r="A1" s="1" t="inlineStr">
        <is>
          <t>NOTĂ DE RECEPȚIE ȘI CONSTATARE DIFERENȚE — MODEL 2026</t>
        </is>
      </c>
    </row>
    <row r="2" ht="40" customHeight="1">
      <c r="A2" s="2" t="inlineStr">
        <is>
          <t>Nr. NIR/NRCD</t>
        </is>
      </c>
      <c r="B2" s="2" t="inlineStr">
        <is>
          <t>Data recepției</t>
        </is>
      </c>
      <c r="C2" s="2" t="inlineStr">
        <is>
          <t>Furnizor</t>
        </is>
      </c>
      <c r="D2" s="2" t="inlineStr">
        <is>
          <t>CUI/CIF furnizor</t>
        </is>
      </c>
      <c r="E2" s="2" t="inlineStr">
        <is>
          <t>Factură nr.</t>
        </is>
      </c>
      <c r="F2" s="2" t="inlineStr">
        <is>
          <t>Data facturii</t>
        </is>
      </c>
      <c r="G2" s="2" t="inlineStr">
        <is>
          <t>Produs / Material</t>
        </is>
      </c>
      <c r="H2" s="2" t="inlineStr">
        <is>
          <t>Cod intern</t>
        </is>
      </c>
      <c r="I2" s="2" t="inlineStr">
        <is>
          <t>UM</t>
        </is>
      </c>
      <c r="J2" s="2" t="inlineStr">
        <is>
          <t>Cant. comandată</t>
        </is>
      </c>
      <c r="K2" s="2" t="inlineStr">
        <is>
          <t>Cant. recepționată</t>
        </is>
      </c>
      <c r="L2" s="2" t="inlineStr">
        <is>
          <t>Diferență cantit.</t>
        </is>
      </c>
      <c r="M2" s="2" t="inlineStr">
        <is>
          <t>Preț unitar
fără TVA</t>
        </is>
      </c>
      <c r="N2" s="2" t="inlineStr">
        <is>
          <t>Valoare cmd.
fără TVA</t>
        </is>
      </c>
      <c r="O2" s="2" t="inlineStr">
        <is>
          <t>Valoare recep.
fără TVA</t>
        </is>
      </c>
      <c r="P2" s="2" t="inlineStr">
        <is>
          <t>Diferență val.
fără TVA</t>
        </is>
      </c>
      <c r="Q2" s="2" t="inlineStr">
        <is>
          <t>TVA %</t>
        </is>
      </c>
      <c r="R2" s="2" t="inlineStr">
        <is>
          <t>TVA recep.</t>
        </is>
      </c>
      <c r="S2" s="2" t="inlineStr">
        <is>
          <t>Total cu TVA</t>
        </is>
      </c>
      <c r="T2" s="2" t="inlineStr">
        <is>
          <t>Status recepție</t>
        </is>
      </c>
      <c r="U2" s="2" t="inlineStr">
        <is>
          <t>Observații</t>
        </is>
      </c>
      <c r="V2" s="2" t="inlineStr">
        <is>
          <t>Depozit /
Punct lucru</t>
        </is>
      </c>
      <c r="W2" s="2" t="inlineStr">
        <is>
          <t>Recepționat de</t>
        </is>
      </c>
      <c r="X2" s="2" t="inlineStr">
        <is>
          <t>Constatat de</t>
        </is>
      </c>
    </row>
    <row r="3">
      <c r="A3" s="3" t="inlineStr">
        <is>
          <t>NIR-001</t>
        </is>
      </c>
      <c r="B3" s="4" t="n">
        <v>46037</v>
      </c>
      <c r="C3" s="3" t="inlineStr">
        <is>
          <t>Andrei Logistic SRL</t>
        </is>
      </c>
      <c r="D3" s="3" t="inlineStr">
        <is>
          <t>RO12345678</t>
        </is>
      </c>
      <c r="E3" s="3" t="inlineStr">
        <is>
          <t>F-1001</t>
        </is>
      </c>
      <c r="F3" s="4" t="n">
        <v>46036</v>
      </c>
      <c r="G3" s="3" t="inlineStr">
        <is>
          <t>Hârtie A4 (top 500 coli)</t>
        </is>
      </c>
      <c r="H3" s="3" t="inlineStr">
        <is>
          <t>MAT-001</t>
        </is>
      </c>
      <c r="I3" s="3" t="inlineStr">
        <is>
          <t>top</t>
        </is>
      </c>
      <c r="J3" s="5" t="n">
        <v>100</v>
      </c>
      <c r="K3" s="5" t="n">
        <v>100</v>
      </c>
      <c r="L3" s="6">
        <f>K3-J3</f>
        <v/>
      </c>
      <c r="M3" s="7" t="n">
        <v>18.5</v>
      </c>
      <c r="N3" s="8">
        <f>J3*M3</f>
        <v/>
      </c>
      <c r="O3" s="8">
        <f>K3*M3</f>
        <v/>
      </c>
      <c r="P3" s="8">
        <f>O3-N3</f>
        <v/>
      </c>
      <c r="Q3" s="9" t="n">
        <v>0.19</v>
      </c>
      <c r="R3" s="8">
        <f>O3*Q3</f>
        <v/>
      </c>
      <c r="S3" s="8">
        <f>O3+R3</f>
        <v/>
      </c>
      <c r="T3" s="10">
        <f>IF(L3=0,"Conform",IF(L3&lt;0,"Lipsuri","Plusuri"))</f>
        <v/>
      </c>
      <c r="U3" s="3" t="inlineStr"/>
      <c r="V3" s="3" t="inlineStr">
        <is>
          <t>Depozit București</t>
        </is>
      </c>
      <c r="W3" s="3" t="inlineStr">
        <is>
          <t>Ion Popescu</t>
        </is>
      </c>
      <c r="X3" s="3" t="inlineStr">
        <is>
          <t>Maria Ionescu</t>
        </is>
      </c>
    </row>
    <row r="4">
      <c r="A4" s="3" t="inlineStr">
        <is>
          <t>NIR-002</t>
        </is>
      </c>
      <c r="B4" s="4" t="n">
        <v>46044</v>
      </c>
      <c r="C4" s="3" t="inlineStr">
        <is>
          <t>Maria Comex SRL</t>
        </is>
      </c>
      <c r="D4" s="3" t="inlineStr">
        <is>
          <t>RO23456789</t>
        </is>
      </c>
      <c r="E4" s="3" t="inlineStr">
        <is>
          <t>F-2201</t>
        </is>
      </c>
      <c r="F4" s="4" t="n">
        <v>46042</v>
      </c>
      <c r="G4" s="3" t="inlineStr">
        <is>
          <t>Toner imprimantă HP</t>
        </is>
      </c>
      <c r="H4" s="3" t="inlineStr">
        <is>
          <t>MAT-002</t>
        </is>
      </c>
      <c r="I4" s="3" t="inlineStr">
        <is>
          <t>buc</t>
        </is>
      </c>
      <c r="J4" s="5" t="n">
        <v>10</v>
      </c>
      <c r="K4" s="5" t="n">
        <v>8</v>
      </c>
      <c r="L4" s="11">
        <f>K4-J4</f>
        <v/>
      </c>
      <c r="M4" s="7" t="n">
        <v>185</v>
      </c>
      <c r="N4" s="12">
        <f>J4*M4</f>
        <v/>
      </c>
      <c r="O4" s="12">
        <f>K4*M4</f>
        <v/>
      </c>
      <c r="P4" s="12">
        <f>O4-N4</f>
        <v/>
      </c>
      <c r="Q4" s="9" t="n">
        <v>0.19</v>
      </c>
      <c r="R4" s="12">
        <f>O4*Q4</f>
        <v/>
      </c>
      <c r="S4" s="12">
        <f>O4+R4</f>
        <v/>
      </c>
      <c r="T4" s="13">
        <f>IF(L4=0,"Conform",IF(L4&lt;0,"Lipsuri","Plusuri"))</f>
        <v/>
      </c>
      <c r="U4" s="3" t="inlineStr">
        <is>
          <t>Lipsă 2 buc. față de comandă</t>
        </is>
      </c>
      <c r="V4" s="3" t="inlineStr">
        <is>
          <t>Depozit Cluj-Napoca</t>
        </is>
      </c>
      <c r="W4" s="3" t="inlineStr">
        <is>
          <t>Andrei Matei</t>
        </is>
      </c>
      <c r="X4" s="3" t="inlineStr">
        <is>
          <t>Elena Dumitrescu</t>
        </is>
      </c>
    </row>
    <row r="5">
      <c r="A5" s="3" t="inlineStr">
        <is>
          <t>NIR-003</t>
        </is>
      </c>
      <c r="B5" s="4" t="n">
        <v>46058</v>
      </c>
      <c r="C5" s="3" t="inlineStr">
        <is>
          <t>Ion Distribuție SRL</t>
        </is>
      </c>
      <c r="D5" s="3" t="inlineStr">
        <is>
          <t>RO34567890</t>
        </is>
      </c>
      <c r="E5" s="3" t="inlineStr">
        <is>
          <t>F-0312</t>
        </is>
      </c>
      <c r="F5" s="4" t="n">
        <v>46056</v>
      </c>
      <c r="G5" s="3" t="inlineStr">
        <is>
          <t>Paleți lemn 1200x800</t>
        </is>
      </c>
      <c r="H5" s="3" t="inlineStr">
        <is>
          <t>MAT-003</t>
        </is>
      </c>
      <c r="I5" s="3" t="inlineStr">
        <is>
          <t>buc</t>
        </is>
      </c>
      <c r="J5" s="5" t="n">
        <v>50</v>
      </c>
      <c r="K5" s="5" t="n">
        <v>52</v>
      </c>
      <c r="L5" s="6">
        <f>K5-J5</f>
        <v/>
      </c>
      <c r="M5" s="7" t="n">
        <v>22</v>
      </c>
      <c r="N5" s="8">
        <f>J5*M5</f>
        <v/>
      </c>
      <c r="O5" s="8">
        <f>K5*M5</f>
        <v/>
      </c>
      <c r="P5" s="8">
        <f>O5-N5</f>
        <v/>
      </c>
      <c r="Q5" s="9" t="n">
        <v>0.19</v>
      </c>
      <c r="R5" s="8">
        <f>O5*Q5</f>
        <v/>
      </c>
      <c r="S5" s="8">
        <f>O5+R5</f>
        <v/>
      </c>
      <c r="T5" s="10">
        <f>IF(L5=0,"Conform",IF(L5&lt;0,"Lipsuri","Plusuri"))</f>
        <v/>
      </c>
      <c r="U5" s="3" t="inlineStr">
        <is>
          <t>Plus 2 buc. față de comandă</t>
        </is>
      </c>
      <c r="V5" s="3" t="inlineStr">
        <is>
          <t>Depozit Timișoara</t>
        </is>
      </c>
      <c r="W5" s="3" t="inlineStr">
        <is>
          <t>Mihai Radu</t>
        </is>
      </c>
      <c r="X5" s="3" t="inlineStr">
        <is>
          <t>Ana Constantin</t>
        </is>
      </c>
    </row>
    <row r="6">
      <c r="A6" s="3" t="inlineStr">
        <is>
          <t>NIR-004</t>
        </is>
      </c>
      <c r="B6" s="4" t="n">
        <v>46071</v>
      </c>
      <c r="C6" s="3" t="inlineStr">
        <is>
          <t>Elena Trade SRL</t>
        </is>
      </c>
      <c r="D6" s="3" t="inlineStr">
        <is>
          <t>RO45678901</t>
        </is>
      </c>
      <c r="E6" s="3" t="inlineStr">
        <is>
          <t>F-0045</t>
        </is>
      </c>
      <c r="F6" s="4" t="n">
        <v>46070</v>
      </c>
      <c r="G6" s="3" t="inlineStr">
        <is>
          <t>Cutii carton 40x30x25</t>
        </is>
      </c>
      <c r="H6" s="3" t="inlineStr">
        <is>
          <t>MAT-004</t>
        </is>
      </c>
      <c r="I6" s="3" t="inlineStr">
        <is>
          <t>buc</t>
        </is>
      </c>
      <c r="J6" s="5" t="n">
        <v>200</v>
      </c>
      <c r="K6" s="5" t="n">
        <v>200</v>
      </c>
      <c r="L6" s="11">
        <f>K6-J6</f>
        <v/>
      </c>
      <c r="M6" s="7" t="n">
        <v>3.2</v>
      </c>
      <c r="N6" s="12">
        <f>J6*M6</f>
        <v/>
      </c>
      <c r="O6" s="12">
        <f>K6*M6</f>
        <v/>
      </c>
      <c r="P6" s="12">
        <f>O6-N6</f>
        <v/>
      </c>
      <c r="Q6" s="9" t="n">
        <v>0.19</v>
      </c>
      <c r="R6" s="12">
        <f>O6*Q6</f>
        <v/>
      </c>
      <c r="S6" s="12">
        <f>O6+R6</f>
        <v/>
      </c>
      <c r="T6" s="13">
        <f>IF(L6=0,"Conform",IF(L6&lt;0,"Lipsuri","Plusuri"))</f>
        <v/>
      </c>
      <c r="U6" s="3" t="inlineStr"/>
      <c r="V6" s="3" t="inlineStr">
        <is>
          <t>Depozit Iași</t>
        </is>
      </c>
      <c r="W6" s="3" t="inlineStr">
        <is>
          <t>George Popa</t>
        </is>
      </c>
      <c r="X6" s="3" t="inlineStr">
        <is>
          <t>Ioana Stancu</t>
        </is>
      </c>
    </row>
    <row r="7">
      <c r="A7" s="3" t="inlineStr">
        <is>
          <t>NIR-005</t>
        </is>
      </c>
      <c r="B7" s="4" t="n">
        <v>46084</v>
      </c>
      <c r="C7" s="3" t="inlineStr">
        <is>
          <t>Mihai Depozit SRL</t>
        </is>
      </c>
      <c r="D7" s="3" t="inlineStr">
        <is>
          <t>RO56789012</t>
        </is>
      </c>
      <c r="E7" s="3" t="inlineStr">
        <is>
          <t>F-1123</t>
        </is>
      </c>
      <c r="F7" s="4" t="n">
        <v>46082</v>
      </c>
      <c r="G7" s="3" t="inlineStr">
        <is>
          <t>Detergent industrial 5L</t>
        </is>
      </c>
      <c r="H7" s="3" t="inlineStr">
        <is>
          <t>MAT-005</t>
        </is>
      </c>
      <c r="I7" s="3" t="inlineStr">
        <is>
          <t>buc</t>
        </is>
      </c>
      <c r="J7" s="5" t="n">
        <v>30</v>
      </c>
      <c r="K7" s="5" t="n">
        <v>25</v>
      </c>
      <c r="L7" s="6">
        <f>K7-J7</f>
        <v/>
      </c>
      <c r="M7" s="7" t="n">
        <v>45</v>
      </c>
      <c r="N7" s="8">
        <f>J7*M7</f>
        <v/>
      </c>
      <c r="O7" s="8">
        <f>K7*M7</f>
        <v/>
      </c>
      <c r="P7" s="8">
        <f>O7-N7</f>
        <v/>
      </c>
      <c r="Q7" s="9" t="n">
        <v>0.09</v>
      </c>
      <c r="R7" s="8">
        <f>O7*Q7</f>
        <v/>
      </c>
      <c r="S7" s="8">
        <f>O7+R7</f>
        <v/>
      </c>
      <c r="T7" s="10">
        <f>IF(L7=0,"Conform",IF(L7&lt;0,"Lipsuri","Plusuri"))</f>
        <v/>
      </c>
      <c r="U7" s="3" t="inlineStr">
        <is>
          <t>Lipsă 5 buc. — ambalaj deteriorat</t>
        </is>
      </c>
      <c r="V7" s="3" t="inlineStr">
        <is>
          <t>Depozit Constanța</t>
        </is>
      </c>
      <c r="W7" s="3" t="inlineStr">
        <is>
          <t>Andrei Matei</t>
        </is>
      </c>
      <c r="X7" s="3" t="inlineStr">
        <is>
          <t>Maria Ionescu</t>
        </is>
      </c>
    </row>
    <row r="8">
      <c r="A8" s="3" t="inlineStr">
        <is>
          <t>NIR-006</t>
        </is>
      </c>
      <c r="B8" s="4" t="n">
        <v>46096</v>
      </c>
      <c r="C8" s="3" t="inlineStr">
        <is>
          <t>Andrei Logistic SRL</t>
        </is>
      </c>
      <c r="D8" s="3" t="inlineStr">
        <is>
          <t>RO12345678</t>
        </is>
      </c>
      <c r="E8" s="3" t="inlineStr">
        <is>
          <t>F-1045</t>
        </is>
      </c>
      <c r="F8" s="4" t="n">
        <v>46095</v>
      </c>
      <c r="G8" s="3" t="inlineStr">
        <is>
          <t>Materiale de birou</t>
        </is>
      </c>
      <c r="H8" s="3" t="inlineStr">
        <is>
          <t>MAT-006</t>
        </is>
      </c>
      <c r="I8" s="3" t="inlineStr">
        <is>
          <t>set</t>
        </is>
      </c>
      <c r="J8" s="5" t="n">
        <v>15</v>
      </c>
      <c r="K8" s="5" t="n">
        <v>15</v>
      </c>
      <c r="L8" s="11">
        <f>K8-J8</f>
        <v/>
      </c>
      <c r="M8" s="7" t="n">
        <v>62</v>
      </c>
      <c r="N8" s="12">
        <f>J8*M8</f>
        <v/>
      </c>
      <c r="O8" s="12">
        <f>K8*M8</f>
        <v/>
      </c>
      <c r="P8" s="12">
        <f>O8-N8</f>
        <v/>
      </c>
      <c r="Q8" s="9" t="n">
        <v>0.19</v>
      </c>
      <c r="R8" s="12">
        <f>O8*Q8</f>
        <v/>
      </c>
      <c r="S8" s="12">
        <f>O8+R8</f>
        <v/>
      </c>
      <c r="T8" s="13">
        <f>IF(L8=0,"Conform",IF(L8&lt;0,"Lipsuri","Plusuri"))</f>
        <v/>
      </c>
      <c r="U8" s="3" t="inlineStr"/>
      <c r="V8" s="3" t="inlineStr">
        <is>
          <t>Depozit Brașov</t>
        </is>
      </c>
      <c r="W8" s="3" t="inlineStr">
        <is>
          <t>Ion Popescu</t>
        </is>
      </c>
      <c r="X8" s="3" t="inlineStr">
        <is>
          <t>Elena Dumitrescu</t>
        </is>
      </c>
    </row>
    <row r="9">
      <c r="A9" s="3" t="inlineStr">
        <is>
          <t>NIR-007</t>
        </is>
      </c>
      <c r="B9" s="4" t="n">
        <v>46120</v>
      </c>
      <c r="C9" s="3" t="inlineStr">
        <is>
          <t>Maria Comex SRL</t>
        </is>
      </c>
      <c r="D9" s="3" t="inlineStr">
        <is>
          <t>RO23456789</t>
        </is>
      </c>
      <c r="E9" s="3" t="inlineStr">
        <is>
          <t>F-2289</t>
        </is>
      </c>
      <c r="F9" s="4" t="n">
        <v>46119</v>
      </c>
      <c r="G9" s="3" t="inlineStr">
        <is>
          <t>Echipamente IT (laptop)</t>
        </is>
      </c>
      <c r="H9" s="3" t="inlineStr">
        <is>
          <t>MAT-007</t>
        </is>
      </c>
      <c r="I9" s="3" t="inlineStr">
        <is>
          <t>buc</t>
        </is>
      </c>
      <c r="J9" s="5" t="n">
        <v>5</v>
      </c>
      <c r="K9" s="5" t="n">
        <v>4</v>
      </c>
      <c r="L9" s="6">
        <f>K9-J9</f>
        <v/>
      </c>
      <c r="M9" s="7" t="n">
        <v>2850</v>
      </c>
      <c r="N9" s="8">
        <f>J9*M9</f>
        <v/>
      </c>
      <c r="O9" s="8">
        <f>K9*M9</f>
        <v/>
      </c>
      <c r="P9" s="8">
        <f>O9-N9</f>
        <v/>
      </c>
      <c r="Q9" s="9" t="n">
        <v>0.19</v>
      </c>
      <c r="R9" s="8">
        <f>O9*Q9</f>
        <v/>
      </c>
      <c r="S9" s="8">
        <f>O9+R9</f>
        <v/>
      </c>
      <c r="T9" s="10">
        <f>IF(L9=0,"Conform",IF(L9&lt;0,"Lipsuri","Plusuri"))</f>
        <v/>
      </c>
      <c r="U9" s="3" t="inlineStr">
        <is>
          <t>Recepție parțială — 1 buc. lipsă</t>
        </is>
      </c>
      <c r="V9" s="3" t="inlineStr">
        <is>
          <t>Depozit București</t>
        </is>
      </c>
      <c r="W9" s="3" t="inlineStr">
        <is>
          <t>George Popa</t>
        </is>
      </c>
      <c r="X9" s="3" t="inlineStr">
        <is>
          <t>Ana Constantin</t>
        </is>
      </c>
    </row>
    <row r="10">
      <c r="A10" s="3" t="inlineStr">
        <is>
          <t>NIR-008</t>
        </is>
      </c>
      <c r="B10" s="4" t="n">
        <v>46132</v>
      </c>
      <c r="C10" s="3" t="inlineStr">
        <is>
          <t>Ion Distribuție SRL</t>
        </is>
      </c>
      <c r="D10" s="3" t="inlineStr">
        <is>
          <t>RO34567890</t>
        </is>
      </c>
      <c r="E10" s="3" t="inlineStr">
        <is>
          <t>F-0398</t>
        </is>
      </c>
      <c r="F10" s="4" t="n">
        <v>46130</v>
      </c>
      <c r="G10" s="3" t="inlineStr">
        <is>
          <t>Hârtie A4 (top 500 coli)</t>
        </is>
      </c>
      <c r="H10" s="3" t="inlineStr">
        <is>
          <t>MAT-001</t>
        </is>
      </c>
      <c r="I10" s="3" t="inlineStr">
        <is>
          <t>top</t>
        </is>
      </c>
      <c r="J10" s="5" t="n">
        <v>150</v>
      </c>
      <c r="K10" s="5" t="n">
        <v>151</v>
      </c>
      <c r="L10" s="11">
        <f>K10-J10</f>
        <v/>
      </c>
      <c r="M10" s="7" t="n">
        <v>18.5</v>
      </c>
      <c r="N10" s="12">
        <f>J10*M10</f>
        <v/>
      </c>
      <c r="O10" s="12">
        <f>K10*M10</f>
        <v/>
      </c>
      <c r="P10" s="12">
        <f>O10-N10</f>
        <v/>
      </c>
      <c r="Q10" s="9" t="n">
        <v>0.19</v>
      </c>
      <c r="R10" s="12">
        <f>O10*Q10</f>
        <v/>
      </c>
      <c r="S10" s="12">
        <f>O10+R10</f>
        <v/>
      </c>
      <c r="T10" s="13">
        <f>IF(L10=0,"Conform",IF(L10&lt;0,"Lipsuri","Plusuri"))</f>
        <v/>
      </c>
      <c r="U10" s="3" t="inlineStr">
        <is>
          <t>Plus 1 buc. față de comandă</t>
        </is>
      </c>
      <c r="V10" s="3" t="inlineStr">
        <is>
          <t>Depozit Craiova</t>
        </is>
      </c>
      <c r="W10" s="3" t="inlineStr">
        <is>
          <t>Mihai Radu</t>
        </is>
      </c>
      <c r="X10" s="3" t="inlineStr">
        <is>
          <t>Ioana Stancu</t>
        </is>
      </c>
    </row>
    <row r="11">
      <c r="A11" s="3" t="inlineStr">
        <is>
          <t>NIR-009</t>
        </is>
      </c>
      <c r="B11" s="4" t="n">
        <v>46148</v>
      </c>
      <c r="C11" s="3" t="inlineStr">
        <is>
          <t>Elena Trade SRL</t>
        </is>
      </c>
      <c r="D11" s="3" t="inlineStr">
        <is>
          <t>RO45678901</t>
        </is>
      </c>
      <c r="E11" s="3" t="inlineStr">
        <is>
          <t>F-0078</t>
        </is>
      </c>
      <c r="F11" s="4" t="n">
        <v>46147</v>
      </c>
      <c r="G11" s="3" t="inlineStr">
        <is>
          <t>Toner imprimantă Canon</t>
        </is>
      </c>
      <c r="H11" s="3" t="inlineStr">
        <is>
          <t>MAT-008</t>
        </is>
      </c>
      <c r="I11" s="3" t="inlineStr">
        <is>
          <t>buc</t>
        </is>
      </c>
      <c r="J11" s="5" t="n">
        <v>20</v>
      </c>
      <c r="K11" s="5" t="n">
        <v>20</v>
      </c>
      <c r="L11" s="6">
        <f>K11-J11</f>
        <v/>
      </c>
      <c r="M11" s="7" t="n">
        <v>210</v>
      </c>
      <c r="N11" s="8">
        <f>J11*M11</f>
        <v/>
      </c>
      <c r="O11" s="8">
        <f>K11*M11</f>
        <v/>
      </c>
      <c r="P11" s="8">
        <f>O11-N11</f>
        <v/>
      </c>
      <c r="Q11" s="9" t="n">
        <v>0.19</v>
      </c>
      <c r="R11" s="8">
        <f>O11*Q11</f>
        <v/>
      </c>
      <c r="S11" s="8">
        <f>O11+R11</f>
        <v/>
      </c>
      <c r="T11" s="10">
        <f>IF(L11=0,"Conform",IF(L11&lt;0,"Lipsuri","Plusuri"))</f>
        <v/>
      </c>
      <c r="U11" s="3" t="inlineStr"/>
      <c r="V11" s="3" t="inlineStr">
        <is>
          <t>Depozit Cluj-Napoca</t>
        </is>
      </c>
      <c r="W11" s="3" t="inlineStr">
        <is>
          <t>Andrei Matei</t>
        </is>
      </c>
      <c r="X11" s="3" t="inlineStr">
        <is>
          <t>Maria Ionescu</t>
        </is>
      </c>
    </row>
    <row r="12">
      <c r="A12" s="3" t="inlineStr">
        <is>
          <t>NIR-010</t>
        </is>
      </c>
      <c r="B12" s="4" t="n">
        <v>46161</v>
      </c>
      <c r="C12" s="3" t="inlineStr">
        <is>
          <t>Mihai Depozit SRL</t>
        </is>
      </c>
      <c r="D12" s="3" t="inlineStr">
        <is>
          <t>RO56789012</t>
        </is>
      </c>
      <c r="E12" s="3" t="inlineStr">
        <is>
          <t>F-1201</t>
        </is>
      </c>
      <c r="F12" s="4" t="n">
        <v>46159</v>
      </c>
      <c r="G12" s="3" t="inlineStr">
        <is>
          <t>Detergent industrial 5L</t>
        </is>
      </c>
      <c r="H12" s="3" t="inlineStr">
        <is>
          <t>MAT-005</t>
        </is>
      </c>
      <c r="I12" s="3" t="inlineStr">
        <is>
          <t>buc</t>
        </is>
      </c>
      <c r="J12" s="5" t="n">
        <v>40</v>
      </c>
      <c r="K12" s="5" t="n">
        <v>37</v>
      </c>
      <c r="L12" s="11">
        <f>K12-J12</f>
        <v/>
      </c>
      <c r="M12" s="7" t="n">
        <v>45</v>
      </c>
      <c r="N12" s="12">
        <f>J12*M12</f>
        <v/>
      </c>
      <c r="O12" s="12">
        <f>K12*M12</f>
        <v/>
      </c>
      <c r="P12" s="12">
        <f>O12-N12</f>
        <v/>
      </c>
      <c r="Q12" s="9" t="n">
        <v>0.09</v>
      </c>
      <c r="R12" s="12">
        <f>O12*Q12</f>
        <v/>
      </c>
      <c r="S12" s="12">
        <f>O12+R12</f>
        <v/>
      </c>
      <c r="T12" s="13">
        <f>IF(L12=0,"Conform",IF(L12&lt;0,"Lipsuri","Plusuri"))</f>
        <v/>
      </c>
      <c r="U12" s="3" t="inlineStr">
        <is>
          <t>Lipsă 3 buc. — marfă nelivrată</t>
        </is>
      </c>
      <c r="V12" s="3" t="inlineStr">
        <is>
          <t>Depozit Timișoara</t>
        </is>
      </c>
      <c r="W12" s="3" t="inlineStr">
        <is>
          <t>Ion Popescu</t>
        </is>
      </c>
      <c r="X12" s="3" t="inlineStr">
        <is>
          <t>Elena Dumitrescu</t>
        </is>
      </c>
    </row>
    <row r="13">
      <c r="A13" s="14" t="inlineStr">
        <is>
          <t>TOTAL</t>
        </is>
      </c>
      <c r="B13" s="15" t="n"/>
      <c r="C13" s="15" t="n"/>
      <c r="D13" s="15" t="n"/>
      <c r="E13" s="15" t="n"/>
      <c r="F13" s="15" t="n"/>
      <c r="G13" s="15" t="n"/>
      <c r="H13" s="15" t="n"/>
      <c r="I13" s="15" t="n"/>
      <c r="J13" s="16">
        <f>SUM(J3:J12)</f>
        <v/>
      </c>
      <c r="K13" s="16">
        <f>SUM(K3:K12)</f>
        <v/>
      </c>
      <c r="L13" s="16">
        <f>SUM(L3:L12)</f>
        <v/>
      </c>
      <c r="M13" s="15" t="n"/>
      <c r="N13" s="17">
        <f>SUM(N3:N12)</f>
        <v/>
      </c>
      <c r="O13" s="17">
        <f>SUM(O3:O12)</f>
        <v/>
      </c>
      <c r="P13" s="17">
        <f>SUM(P3:P12)</f>
        <v/>
      </c>
      <c r="Q13" s="15" t="n"/>
      <c r="R13" s="17">
        <f>SUM(R3:R12)</f>
        <v/>
      </c>
      <c r="S13" s="17">
        <f>SUM(S3:S12)</f>
        <v/>
      </c>
      <c r="T13" s="15" t="n"/>
      <c r="U13" s="15" t="n"/>
      <c r="V13" s="15" t="n"/>
      <c r="W13" s="15" t="n"/>
      <c r="X13" s="15" t="n"/>
    </row>
  </sheetData>
  <mergeCells count="1">
    <mergeCell ref="A1:X1"/>
  </mergeCells>
  <conditionalFormatting sqref="L3:L12">
    <cfRule type="expression" priority="1" dxfId="0" stopIfTrue="0">
      <formula>L3&lt;0</formula>
    </cfRule>
    <cfRule type="expression" priority="2" dxfId="1" stopIfTrue="0">
      <formula>L3&gt;0</formula>
    </cfRule>
  </conditionalFormatting>
  <conditionalFormatting sqref="P3:P12">
    <cfRule type="expression" priority="3" dxfId="0" stopIfTrue="0">
      <formula>P3&lt;0</formula>
    </cfRule>
    <cfRule type="expression" priority="4" dxfId="1" stopIfTrue="0">
      <formula>P3&gt;0</formula>
    </cfRule>
  </conditionalFormatting>
  <dataValidations count="2">
    <dataValidation sqref="Q3:Q12" showErrorMessage="1" showInputMessage="1" allowBlank="1" type="list">
      <formula1>"19%,9%,5%"</formula1>
    </dataValidation>
    <dataValidation sqref="T3:T12" showErrorMessage="1" showInputMessage="1" allowBlank="1" type="list">
      <formula1>"Conform,Lipsuri,Plusuri,Parțial"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3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32" customHeight="1">
      <c r="A1" s="1" t="inlineStr">
        <is>
          <t>SINTEZĂ RECEPȚII — DASHBOARD 2026</t>
        </is>
      </c>
    </row>
    <row r="2" ht="28" customHeight="1">
      <c r="A2" s="2" t="inlineStr">
        <is>
          <t>INDICATOR</t>
        </is>
      </c>
      <c r="B2" s="2" t="inlineStr">
        <is>
          <t>VALOARE</t>
        </is>
      </c>
      <c r="D2" s="2" t="inlineStr">
        <is>
          <t>Furnizor</t>
        </is>
      </c>
      <c r="E2" s="2" t="inlineStr">
        <is>
          <t>Val. recep. fără TVA</t>
        </is>
      </c>
      <c r="F2" s="2" t="inlineStr">
        <is>
          <t>Diferență val.</t>
        </is>
      </c>
      <c r="G2" s="2" t="inlineStr">
        <is>
          <t>Nr. articole</t>
        </is>
      </c>
    </row>
    <row r="3" ht="20" customHeight="1">
      <c r="A3" s="18" t="inlineStr">
        <is>
          <t>Nr. total documente</t>
        </is>
      </c>
      <c r="B3" s="19">
        <f>COUNTA(NRCDF_Date!A3:A12)</f>
        <v/>
      </c>
      <c r="D3" s="20" t="inlineStr">
        <is>
          <t>Andrei Logistic SRL</t>
        </is>
      </c>
      <c r="E3" s="8">
        <f>IFERROR(SUMIF(NRCDF_Date!C3:C12,D3,NRCDF_Date!O3:O12),0)</f>
        <v/>
      </c>
      <c r="F3" s="8">
        <f>IFERROR(SUMIF(NRCDF_Date!C3:C12,D3,NRCDF_Date!P3:P12),0)</f>
        <v/>
      </c>
      <c r="G3" s="19">
        <f>IFERROR(COUNTIF(NRCDF_Date!C3:C12,D3),0)</f>
        <v/>
      </c>
    </row>
    <row r="4" ht="20" customHeight="1">
      <c r="A4" s="21" t="inlineStr">
        <is>
          <t>Nr. total articole recepționate</t>
        </is>
      </c>
      <c r="B4" s="22">
        <f>COUNTA(NRCDF_Date!G3:G12)</f>
        <v/>
      </c>
      <c r="D4" s="23" t="inlineStr">
        <is>
          <t>Maria Comex SRL</t>
        </is>
      </c>
      <c r="E4" s="12">
        <f>IFERROR(SUMIF(NRCDF_Date!C3:C12,D4,NRCDF_Date!O3:O12),0)</f>
        <v/>
      </c>
      <c r="F4" s="12">
        <f>IFERROR(SUMIF(NRCDF_Date!C3:C12,D4,NRCDF_Date!P3:P12),0)</f>
        <v/>
      </c>
      <c r="G4" s="22">
        <f>IFERROR(COUNTIF(NRCDF_Date!C3:C12,D4),0)</f>
        <v/>
      </c>
    </row>
    <row r="5" ht="20" customHeight="1">
      <c r="A5" s="18" t="inlineStr">
        <is>
          <t>Total valoare recep. fără TVA [lei]</t>
        </is>
      </c>
      <c r="B5" s="8">
        <f>SUM(NRCDF_Date!O3:O12)</f>
        <v/>
      </c>
      <c r="D5" s="20" t="inlineStr">
        <is>
          <t>Ion Distribuție SRL</t>
        </is>
      </c>
      <c r="E5" s="8">
        <f>IFERROR(SUMIF(NRCDF_Date!C3:C12,D5,NRCDF_Date!O3:O12),0)</f>
        <v/>
      </c>
      <c r="F5" s="8">
        <f>IFERROR(SUMIF(NRCDF_Date!C3:C12,D5,NRCDF_Date!P3:P12),0)</f>
        <v/>
      </c>
      <c r="G5" s="19">
        <f>IFERROR(COUNTIF(NRCDF_Date!C3:C12,D5),0)</f>
        <v/>
      </c>
    </row>
    <row r="6" ht="20" customHeight="1">
      <c r="A6" s="21" t="inlineStr">
        <is>
          <t>Total TVA [lei]</t>
        </is>
      </c>
      <c r="B6" s="12">
        <f>SUM(NRCDF_Date!R3:R12)</f>
        <v/>
      </c>
      <c r="D6" s="23" t="inlineStr">
        <is>
          <t>Elena Trade SRL</t>
        </is>
      </c>
      <c r="E6" s="12">
        <f>IFERROR(SUMIF(NRCDF_Date!C3:C12,D6,NRCDF_Date!O3:O12),0)</f>
        <v/>
      </c>
      <c r="F6" s="12">
        <f>IFERROR(SUMIF(NRCDF_Date!C3:C12,D6,NRCDF_Date!P3:P12),0)</f>
        <v/>
      </c>
      <c r="G6" s="22">
        <f>IFERROR(COUNTIF(NRCDF_Date!C3:C12,D6),0)</f>
        <v/>
      </c>
    </row>
    <row r="7" ht="20" customHeight="1">
      <c r="A7" s="18" t="inlineStr">
        <is>
          <t>Total cu TVA [lei]</t>
        </is>
      </c>
      <c r="B7" s="8">
        <f>SUM(NRCDF_Date!S3:S12)</f>
        <v/>
      </c>
      <c r="D7" s="20" t="inlineStr">
        <is>
          <t>Mihai Depozit SRL</t>
        </is>
      </c>
      <c r="E7" s="8">
        <f>IFERROR(SUMIF(NRCDF_Date!C3:C12,D7,NRCDF_Date!O3:O12),0)</f>
        <v/>
      </c>
      <c r="F7" s="8">
        <f>IFERROR(SUMIF(NRCDF_Date!C3:C12,D7,NRCDF_Date!P3:P12),0)</f>
        <v/>
      </c>
      <c r="G7" s="19">
        <f>IFERROR(COUNTIF(NRCDF_Date!C3:C12,D7),0)</f>
        <v/>
      </c>
    </row>
    <row r="8" ht="22" customHeight="1">
      <c r="A8" s="21" t="inlineStr">
        <is>
          <t>Nr. recepții Conforme</t>
        </is>
      </c>
      <c r="B8" s="22">
        <f>COUNTIF(NRCDF_Date!T3:T12,"Conform")</f>
        <v/>
      </c>
      <c r="D8" s="14" t="inlineStr">
        <is>
          <t>Status</t>
        </is>
      </c>
      <c r="E8" s="14" t="inlineStr">
        <is>
          <t>Nr. recepții</t>
        </is>
      </c>
    </row>
    <row r="9" ht="22" customHeight="1">
      <c r="A9" s="18" t="inlineStr">
        <is>
          <t>Nr. recepții cu Lipsuri</t>
        </is>
      </c>
      <c r="B9" s="19">
        <f>COUNTIF(NRCDF_Date!L3:L12,"&lt;0")</f>
        <v/>
      </c>
      <c r="D9" s="24" t="inlineStr">
        <is>
          <t>Conform</t>
        </is>
      </c>
      <c r="E9" s="25">
        <f>IFERROR(COUNTIF(NRCDF_Date!T3:T12,"Conform"),0)</f>
        <v/>
      </c>
    </row>
    <row r="10" ht="22" customHeight="1">
      <c r="A10" s="21" t="inlineStr">
        <is>
          <t>Nr. recepții cu Plusuri</t>
        </is>
      </c>
      <c r="B10" s="22">
        <f>COUNTIF(NRCDF_Date!L3:L12,"&gt;0")</f>
        <v/>
      </c>
      <c r="D10" s="26" t="inlineStr">
        <is>
          <t>Lipsuri</t>
        </is>
      </c>
      <c r="E10" s="27">
        <f>IFERROR(COUNTIF(NRCDF_Date!T3:T12,"Lipsuri"),0)</f>
        <v/>
      </c>
    </row>
    <row r="11" ht="22" customHeight="1">
      <c r="A11" s="18" t="inlineStr">
        <is>
          <t>Procent recepții conforme [%]</t>
        </is>
      </c>
      <c r="B11" s="28">
        <f>IFERROR(COUNTIF(NRCDF_Date!T3:T12,"Conform")/COUNTA(NRCDF_Date!A3:A12),0)</f>
        <v/>
      </c>
      <c r="D11" s="24" t="inlineStr">
        <is>
          <t>Plusuri</t>
        </is>
      </c>
      <c r="E11" s="25">
        <f>IFERROR(COUNTIF(NRCDF_Date!T3:T12,"Plusuri"),0)</f>
        <v/>
      </c>
    </row>
    <row r="12" ht="22" customHeight="1">
      <c r="A12" s="21" t="inlineStr">
        <is>
          <t>Valoare totală diferențe [lei]</t>
        </is>
      </c>
      <c r="B12" s="12">
        <f>SUM(NRCDF_Date!P3:P12)</f>
        <v/>
      </c>
      <c r="D12" s="26" t="inlineStr">
        <is>
          <t>Parțial</t>
        </is>
      </c>
      <c r="E12" s="27">
        <f>IFERROR(COUNTIF(NRCDF_Date!T3:T12,"Parțial"),0)</f>
        <v/>
      </c>
    </row>
    <row r="13" ht="22" customHeight="1">
      <c r="A13" s="18" t="inlineStr">
        <is>
          <t>Media diferențelor cantitative</t>
        </is>
      </c>
      <c r="B13" s="6">
        <f>IFERROR(AVERAGE(NRCDF_Date!L3:L12),0)</f>
        <v/>
      </c>
    </row>
    <row r="14" ht="22" customHeight="1">
      <c r="A14" s="21" t="inlineStr">
        <is>
          <t>Total lipsuri (cant.)</t>
        </is>
      </c>
      <c r="B14" s="11">
        <f>IFERROR(SUMIF(NRCDF_Date!L3:L12,"&lt;0",NRCDF_Date!L3:L12),0)</f>
        <v/>
      </c>
    </row>
    <row r="15" ht="22" customHeight="1">
      <c r="A15" s="18" t="inlineStr">
        <is>
          <t>Total plusuri (cant.)</t>
        </is>
      </c>
      <c r="B15" s="6">
        <f>IFERROR(SUMIF(NRCDF_Date!L3:L12,"&gt;0",NRCDF_Date!L3:L12),0)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3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34" customWidth="1" min="2" max="2"/>
    <col width="60" customWidth="1" min="3" max="3"/>
    <col width="18" customWidth="1" min="4" max="4"/>
  </cols>
  <sheetData>
    <row r="1" ht="36" customHeight="1">
      <c r="A1" s="29" t="inlineStr">
        <is>
          <t>GHID DE UTILIZARE — Notă de Recepție și Constatare Diferențe (NRCD)</t>
        </is>
      </c>
    </row>
    <row r="2" ht="24" customHeight="1">
      <c r="B2" s="2" t="inlineStr">
        <is>
          <t>SCOPUL FIȘIERULUI</t>
        </is>
      </c>
      <c r="C2" s="30" t="n"/>
    </row>
    <row r="3" ht="48" customHeight="1">
      <c r="A3" s="31" t="n"/>
      <c r="B3" s="18" t="inlineStr">
        <is>
          <t>Descriere</t>
        </is>
      </c>
      <c r="C3" s="20" t="inlineStr">
        <is>
          <t>Acest fișier Excel permite gestionarea electronică a Notei de Recepție și Constatare Diferențe (NRCD / NIR), conform practicilor contabile din România. Se înregistrează cantitățile comandate vs. recepționate, se calculează automat diferențele și se generează rapoarte sintetice.</t>
        </is>
      </c>
      <c r="D3" s="31" t="n"/>
    </row>
    <row r="5" ht="22" customHeight="1">
      <c r="B5" s="14" t="inlineStr">
        <is>
          <t>FOILE DE LUCRU</t>
        </is>
      </c>
      <c r="C5" s="32" t="n"/>
    </row>
    <row r="6" ht="18" customHeight="1">
      <c r="A6" s="31" t="n"/>
      <c r="B6" s="18" t="inlineStr">
        <is>
          <t>NRCDF_Date</t>
        </is>
      </c>
      <c r="C6" s="20" t="inlineStr">
        <is>
          <t>Foaia principală — introduceți toate datele de recepție aici.</t>
        </is>
      </c>
      <c r="D6" s="31" t="n"/>
    </row>
    <row r="7" ht="18" customHeight="1">
      <c r="A7" s="31" t="n"/>
      <c r="B7" s="21" t="inlineStr">
        <is>
          <t>NRCDF_Sinteză</t>
        </is>
      </c>
      <c r="C7" s="23" t="inlineStr">
        <is>
          <t>Dashboard — indicatori calculați automat + grafice comparative.</t>
        </is>
      </c>
      <c r="D7" s="31" t="n"/>
    </row>
    <row r="8" ht="18" customHeight="1">
      <c r="A8" s="31" t="n"/>
      <c r="B8" s="18" t="inlineStr">
        <is>
          <t>Instrucțiuni</t>
        </is>
      </c>
      <c r="C8" s="20" t="inlineStr">
        <is>
          <t>Ghidul curent — nu modificați.</t>
        </is>
      </c>
      <c r="D8" s="31" t="n"/>
    </row>
    <row r="10" ht="22" customHeight="1">
      <c r="B10" s="14" t="inlineStr">
        <is>
          <t>EXPLICAȚIA COLOANELOR — NRCDF_Date</t>
        </is>
      </c>
      <c r="C10" s="32" t="n"/>
    </row>
    <row r="11" ht="18" customHeight="1">
      <c r="A11" s="31" t="n"/>
      <c r="B11" s="18" t="inlineStr">
        <is>
          <t>Nr. NIR/NRCD</t>
        </is>
      </c>
      <c r="C11" s="20" t="inlineStr">
        <is>
          <t>Numărul unic al documentului de recepție (ex: NIR-001).</t>
        </is>
      </c>
      <c r="D11" s="31" t="n"/>
    </row>
    <row r="12" ht="18" customHeight="1">
      <c r="A12" s="31" t="n"/>
      <c r="B12" s="21" t="inlineStr">
        <is>
          <t>Data recepției</t>
        </is>
      </c>
      <c r="C12" s="23" t="inlineStr">
        <is>
          <t>Data la care s-a efectuat fizic recepția mărfii. Format: ZZ.LL.AAAA.</t>
        </is>
      </c>
      <c r="D12" s="31" t="n"/>
    </row>
    <row r="13" ht="18" customHeight="1">
      <c r="A13" s="31" t="n"/>
      <c r="B13" s="18" t="inlineStr">
        <is>
          <t>Furnizor</t>
        </is>
      </c>
      <c r="C13" s="20" t="inlineStr">
        <is>
          <t>Denumirea completă a furnizorului.</t>
        </is>
      </c>
      <c r="D13" s="31" t="n"/>
    </row>
    <row r="14" ht="18" customHeight="1">
      <c r="A14" s="31" t="n"/>
      <c r="B14" s="21" t="inlineStr">
        <is>
          <t>CUI/CIF furnizor</t>
        </is>
      </c>
      <c r="C14" s="23" t="inlineStr">
        <is>
          <t>Codul unic de înregistrare fiscală al furnizorului.</t>
        </is>
      </c>
      <c r="D14" s="31" t="n"/>
    </row>
    <row r="15" ht="18" customHeight="1">
      <c r="A15" s="31" t="n"/>
      <c r="B15" s="18" t="inlineStr">
        <is>
          <t>Factură nr.</t>
        </is>
      </c>
      <c r="C15" s="20" t="inlineStr">
        <is>
          <t>Numărul facturii emise de furnizor.</t>
        </is>
      </c>
      <c r="D15" s="31" t="n"/>
    </row>
    <row r="16" ht="18" customHeight="1">
      <c r="A16" s="31" t="n"/>
      <c r="B16" s="21" t="inlineStr">
        <is>
          <t>Data facturii</t>
        </is>
      </c>
      <c r="C16" s="23" t="inlineStr">
        <is>
          <t>Data de emitere a facturii furnizorului.</t>
        </is>
      </c>
      <c r="D16" s="31" t="n"/>
    </row>
    <row r="17" ht="18" customHeight="1">
      <c r="A17" s="31" t="n"/>
      <c r="B17" s="18" t="inlineStr">
        <is>
          <t>Produs / Material</t>
        </is>
      </c>
      <c r="C17" s="20" t="inlineStr">
        <is>
          <t>Denumirea completă a produsului sau materialului recepționat.</t>
        </is>
      </c>
      <c r="D17" s="31" t="n"/>
    </row>
    <row r="18" ht="18" customHeight="1">
      <c r="A18" s="31" t="n"/>
      <c r="B18" s="21" t="inlineStr">
        <is>
          <t>Cod intern</t>
        </is>
      </c>
      <c r="C18" s="23" t="inlineStr">
        <is>
          <t>Codul intern de gestiune al articolului (ex: MAT-001).</t>
        </is>
      </c>
      <c r="D18" s="31" t="n"/>
    </row>
    <row r="19" ht="18" customHeight="1">
      <c r="A19" s="31" t="n"/>
      <c r="B19" s="18" t="inlineStr">
        <is>
          <t>UM</t>
        </is>
      </c>
      <c r="C19" s="20" t="inlineStr">
        <is>
          <t>Unitatea de măsură: buc, kg, l, top, set, m etc.</t>
        </is>
      </c>
      <c r="D19" s="31" t="n"/>
    </row>
    <row r="20" ht="18" customHeight="1">
      <c r="A20" s="31" t="n"/>
      <c r="B20" s="21" t="inlineStr">
        <is>
          <t>Cantitate comandată</t>
        </is>
      </c>
      <c r="C20" s="23" t="inlineStr">
        <is>
          <t>Cantitatea prevăzută în comandă sau contract.</t>
        </is>
      </c>
      <c r="D20" s="31" t="n"/>
    </row>
    <row r="21" ht="18" customHeight="1">
      <c r="A21" s="31" t="n"/>
      <c r="B21" s="18" t="inlineStr">
        <is>
          <t>Cantitate recepționată</t>
        </is>
      </c>
      <c r="C21" s="20" t="inlineStr">
        <is>
          <t>Cantitatea efectiv primită și verificată la recepție.</t>
        </is>
      </c>
      <c r="D21" s="31" t="n"/>
    </row>
    <row r="22" ht="18" customHeight="1">
      <c r="A22" s="31" t="n"/>
      <c r="B22" s="21" t="inlineStr">
        <is>
          <t>Diferență cantitativă</t>
        </is>
      </c>
      <c r="C22" s="23" t="inlineStr">
        <is>
          <t>FORMULĂ: Cant. recep. - Cant. cmd. (negativ = lipsuri, pozitiv = plusuri).</t>
        </is>
      </c>
      <c r="D22" s="31" t="n"/>
    </row>
    <row r="23" ht="18" customHeight="1">
      <c r="A23" s="31" t="n"/>
      <c r="B23" s="18" t="inlineStr">
        <is>
          <t>Preț unitar fără TVA</t>
        </is>
      </c>
      <c r="C23" s="20" t="inlineStr">
        <is>
          <t>Prețul net pe unitate, conform facturii (în lei).</t>
        </is>
      </c>
      <c r="D23" s="31" t="n"/>
    </row>
    <row r="24" ht="18" customHeight="1">
      <c r="A24" s="31" t="n"/>
      <c r="B24" s="21" t="inlineStr">
        <is>
          <t>Valoare cmd. fără TVA</t>
        </is>
      </c>
      <c r="C24" s="23" t="inlineStr">
        <is>
          <t>FORMULĂ: Cant. comandată × Preț unitar.</t>
        </is>
      </c>
      <c r="D24" s="31" t="n"/>
    </row>
    <row r="25" ht="18" customHeight="1">
      <c r="A25" s="31" t="n"/>
      <c r="B25" s="18" t="inlineStr">
        <is>
          <t>Valoare recep. fără TVA</t>
        </is>
      </c>
      <c r="C25" s="20" t="inlineStr">
        <is>
          <t>FORMULĂ: Cant. recepționată × Preț unitar.</t>
        </is>
      </c>
      <c r="D25" s="31" t="n"/>
    </row>
    <row r="26" ht="18" customHeight="1">
      <c r="A26" s="31" t="n"/>
      <c r="B26" s="21" t="inlineStr">
        <is>
          <t>Diferență val. fără TVA</t>
        </is>
      </c>
      <c r="C26" s="23" t="inlineStr">
        <is>
          <t>FORMULĂ: Valoare recep. - Valoare cmd.</t>
        </is>
      </c>
      <c r="D26" s="31" t="n"/>
    </row>
    <row r="27" ht="18" customHeight="1">
      <c r="A27" s="31" t="n"/>
      <c r="B27" s="18" t="inlineStr">
        <is>
          <t>TVA %</t>
        </is>
      </c>
      <c r="C27" s="20" t="inlineStr">
        <is>
          <t>Cota de TVA aplicabilă: 19%, 9% sau 5%. Selectați din lista derulantă.</t>
        </is>
      </c>
      <c r="D27" s="31" t="n"/>
    </row>
    <row r="28" ht="18" customHeight="1">
      <c r="A28" s="31" t="n"/>
      <c r="B28" s="21" t="inlineStr">
        <is>
          <t>TVA recepționată</t>
        </is>
      </c>
      <c r="C28" s="23" t="inlineStr">
        <is>
          <t>FORMULĂ: Valoare recep. fără TVA × TVA%.</t>
        </is>
      </c>
      <c r="D28" s="31" t="n"/>
    </row>
    <row r="29" ht="18" customHeight="1">
      <c r="A29" s="31" t="n"/>
      <c r="B29" s="18" t="inlineStr">
        <is>
          <t>Total cu TVA</t>
        </is>
      </c>
      <c r="C29" s="20" t="inlineStr">
        <is>
          <t>FORMULĂ: Valoare recep. fără TVA + TVA recepționată.</t>
        </is>
      </c>
      <c r="D29" s="31" t="n"/>
    </row>
    <row r="30" ht="18" customHeight="1">
      <c r="A30" s="31" t="n"/>
      <c r="B30" s="21" t="inlineStr">
        <is>
          <t>Status recepție</t>
        </is>
      </c>
      <c r="C30" s="23" t="inlineStr">
        <is>
          <t>FORMULĂ automată: Conform / Lipsuri / Plusuri. Poate fi suprascris manual.</t>
        </is>
      </c>
      <c r="D30" s="31" t="n"/>
    </row>
    <row r="31" ht="18" customHeight="1">
      <c r="A31" s="31" t="n"/>
      <c r="B31" s="18" t="inlineStr">
        <is>
          <t>Observații</t>
        </is>
      </c>
      <c r="C31" s="20" t="inlineStr">
        <is>
          <t>Note libere: 'ambalaj deteriorat', 'recepție parțială', etc.</t>
        </is>
      </c>
      <c r="D31" s="31" t="n"/>
    </row>
    <row r="32" ht="18" customHeight="1">
      <c r="A32" s="31" t="n"/>
      <c r="B32" s="21" t="inlineStr">
        <is>
          <t>Depozit / Punct lucru</t>
        </is>
      </c>
      <c r="C32" s="23" t="inlineStr">
        <is>
          <t>Locația unde s-a efectuat recepția (ex: Depozit Cluj-Napoca).</t>
        </is>
      </c>
      <c r="D32" s="31" t="n"/>
    </row>
    <row r="33" ht="18" customHeight="1">
      <c r="A33" s="31" t="n"/>
      <c r="B33" s="18" t="inlineStr">
        <is>
          <t>Recepționat de</t>
        </is>
      </c>
      <c r="C33" s="20" t="inlineStr">
        <is>
          <t>Numele persoanei care a efectuat recepția fizică.</t>
        </is>
      </c>
      <c r="D33" s="31" t="n"/>
    </row>
    <row r="34" ht="18" customHeight="1">
      <c r="A34" s="31" t="n"/>
      <c r="B34" s="21" t="inlineStr">
        <is>
          <t>Constatat de</t>
        </is>
      </c>
      <c r="C34" s="23" t="inlineStr">
        <is>
          <t>Numele persoanei care a constatat și verificat diferențele.</t>
        </is>
      </c>
      <c r="D34" s="31" t="n"/>
    </row>
    <row r="36" ht="22" customHeight="1">
      <c r="B36" s="14" t="inlineStr">
        <is>
          <t>LEGENDĂ CULORI</t>
        </is>
      </c>
      <c r="C36" s="32" t="n"/>
    </row>
    <row r="37" ht="20" customHeight="1">
      <c r="A37" s="30" t="n"/>
      <c r="B37" s="21" t="inlineStr">
        <is>
          <t>Antet principal (#0F766E)</t>
        </is>
      </c>
      <c r="C37" s="23" t="inlineStr">
        <is>
          <t>Fundal verde închis — titluri coloane și anteturi principale.</t>
        </is>
      </c>
    </row>
    <row r="38" ht="20" customHeight="1">
      <c r="A38" s="32" t="n"/>
      <c r="B38" s="21" t="inlineStr">
        <is>
          <t>Sub-antet (#14B8A6)</t>
        </is>
      </c>
      <c r="C38" s="23" t="inlineStr">
        <is>
          <t>Fundal verde deschis — subtitluri și totaluri.</t>
        </is>
      </c>
    </row>
    <row r="39" ht="20" customHeight="1">
      <c r="A39" s="33" t="n"/>
      <c r="B39" s="21" t="inlineStr">
        <is>
          <t>Rând alternant (#F0FDFA)</t>
        </is>
      </c>
      <c r="C39" s="23" t="inlineStr">
        <is>
          <t>Fundal verde foarte pal — rânduri pare pentru lizibilitate.</t>
        </is>
      </c>
    </row>
    <row r="40" ht="20" customHeight="1">
      <c r="A40" s="34" t="n"/>
      <c r="B40" s="21" t="inlineStr">
        <is>
          <t>Celulă de input (#FFFBEB)</t>
        </is>
      </c>
      <c r="C40" s="23" t="inlineStr">
        <is>
          <t>Fundal galben pal — celule ce trebuie completate manual.</t>
        </is>
      </c>
    </row>
    <row r="41" ht="20" customHeight="1">
      <c r="A41" s="35" t="n"/>
      <c r="B41" s="21" t="inlineStr">
        <is>
          <t>Valoare pozitivă (#22C55E)</t>
        </is>
      </c>
      <c r="C41" s="23" t="inlineStr">
        <is>
          <t>Verde — recepție conformă sau plus de cantitate/valoare.</t>
        </is>
      </c>
    </row>
    <row r="42" ht="20" customHeight="1">
      <c r="A42" s="36" t="n"/>
      <c r="B42" s="21" t="inlineStr">
        <is>
          <t>Alertă / negativ (#DC2626)</t>
        </is>
      </c>
      <c r="C42" s="23" t="inlineStr">
        <is>
          <t>Roșu — lipsuri de cantitate sau diferențe negative de valoare.</t>
        </is>
      </c>
    </row>
    <row r="44" ht="22" customHeight="1">
      <c r="B44" s="14" t="inlineStr">
        <is>
          <t>CUM SE COMPLETEAZĂ UN NIR</t>
        </is>
      </c>
      <c r="C44" s="32" t="n"/>
    </row>
    <row r="45" ht="20" customHeight="1">
      <c r="A45" s="31" t="n"/>
      <c r="B45" s="18" t="inlineStr">
        <is>
          <t>Pasul 1</t>
        </is>
      </c>
      <c r="C45" s="20" t="inlineStr">
        <is>
          <t>Introduceți numărul NIR/NRCD în coloana A (ex: NIR-011, NIR-012...).</t>
        </is>
      </c>
      <c r="D45" s="31" t="n"/>
    </row>
    <row r="46" ht="20" customHeight="1">
      <c r="A46" s="31" t="n"/>
      <c r="B46" s="21" t="inlineStr">
        <is>
          <t>Pasul 2</t>
        </is>
      </c>
      <c r="C46" s="23" t="inlineStr">
        <is>
          <t>Completați datele furnizorului: Furnizor, CUI, nr. factură, dată factură.</t>
        </is>
      </c>
      <c r="D46" s="31" t="n"/>
    </row>
    <row r="47" ht="20" customHeight="1">
      <c r="A47" s="31" t="n"/>
      <c r="B47" s="18" t="inlineStr">
        <is>
          <t>Pasul 3</t>
        </is>
      </c>
      <c r="C47" s="20" t="inlineStr">
        <is>
          <t>Introduceți produsul, codul intern și unitatea de măsură.</t>
        </is>
      </c>
      <c r="D47" s="31" t="n"/>
    </row>
    <row r="48" ht="20" customHeight="1">
      <c r="A48" s="31" t="n"/>
      <c r="B48" s="21" t="inlineStr">
        <is>
          <t>Pasul 4</t>
        </is>
      </c>
      <c r="C48" s="23" t="inlineStr">
        <is>
          <t>Completați cantitatea comandată și cantitatea efectiv recepționată.</t>
        </is>
      </c>
      <c r="D48" s="31" t="n"/>
    </row>
    <row r="49" ht="20" customHeight="1">
      <c r="A49" s="31" t="n"/>
      <c r="B49" s="18" t="inlineStr">
        <is>
          <t>Pasul 5</t>
        </is>
      </c>
      <c r="C49" s="20" t="inlineStr">
        <is>
          <t>Introduceți prețul unitar fără TVA și selectați cota TVA din lista derulantă.</t>
        </is>
      </c>
      <c r="D49" s="31" t="n"/>
    </row>
    <row r="50" ht="20" customHeight="1">
      <c r="A50" s="31" t="n"/>
      <c r="B50" s="21" t="inlineStr">
        <is>
          <t>Pasul 6</t>
        </is>
      </c>
      <c r="C50" s="23" t="inlineStr">
        <is>
          <t>Formulele calculează automat valorile, diferențele și TVA-ul.</t>
        </is>
      </c>
      <c r="D50" s="31" t="n"/>
    </row>
    <row r="51" ht="20" customHeight="1">
      <c r="A51" s="31" t="n"/>
      <c r="B51" s="18" t="inlineStr">
        <is>
          <t>Pasul 7</t>
        </is>
      </c>
      <c r="C51" s="20" t="inlineStr">
        <is>
          <t>Verificați statusul recepției calculat automat; corectați manual dacă e cazul.</t>
        </is>
      </c>
      <c r="D51" s="31" t="n"/>
    </row>
    <row r="52" ht="20" customHeight="1">
      <c r="A52" s="31" t="n"/>
      <c r="B52" s="21" t="inlineStr">
        <is>
          <t>Pasul 8</t>
        </is>
      </c>
      <c r="C52" s="23" t="inlineStr">
        <is>
          <t>Adăugați observații, depozitul, persoana care a recepționat și cea care a constatat.</t>
        </is>
      </c>
      <c r="D52" s="31" t="n"/>
    </row>
    <row r="53" ht="20" customHeight="1">
      <c r="A53" s="31" t="n"/>
      <c r="B53" s="18" t="inlineStr">
        <is>
          <t>Pasul 9</t>
        </is>
      </c>
      <c r="C53" s="20" t="inlineStr">
        <is>
          <t>Consultați foaia NRCDF_Sinteză pentru indicatori agregați și grafice.</t>
        </is>
      </c>
      <c r="D53" s="31" t="n"/>
    </row>
  </sheetData>
  <mergeCells count="6">
    <mergeCell ref="A1:D1"/>
    <mergeCell ref="B2:C2"/>
    <mergeCell ref="B5:C5"/>
    <mergeCell ref="B10:C10"/>
    <mergeCell ref="B36:C36"/>
    <mergeCell ref="B44:C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2026-06-05T10:56:27Z</dcterms:created>
  <dcterms:modified xmlns:dcterms="http://purl.org/dc/terms/" xmlns:xsi="http://www.w3.org/2001/XMLSchema-instance" xsi:type="dcterms:W3CDTF">2026-06-05T10:56:27Z</dcterms:modified>
</cp:coreProperties>
</file>