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şă magazie" sheetId="1" state="visible" r:id="rId1"/>
    <sheet xmlns:r="http://schemas.openxmlformats.org/officeDocument/2006/relationships" name="Centralizator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cțiu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.##0"/>
    <numFmt numFmtId="165" formatCode="#.##0,00 &quot;lei&quot;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6FFFA"/>
      </patternFill>
    </fill>
    <fill>
      <patternFill patternType="solid">
        <fgColor rgb="00FFFBE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4" fontId="3" fillId="2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right" vertical="center"/>
    </xf>
    <xf numFmtId="0" fontId="4" fillId="6" borderId="1" pivotButton="0" quotePrefix="0" xfId="0"/>
    <xf numFmtId="0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center" vertical="center"/>
    </xf>
    <xf numFmtId="165" fontId="4" fillId="7" borderId="1" applyAlignment="1" pivotButton="0" quotePrefix="0" xfId="0">
      <alignment horizontal="center" vertical="center"/>
    </xf>
    <xf numFmtId="0" fontId="3" fillId="2" borderId="1" pivotButton="0" quotePrefix="0" xfId="0"/>
    <xf numFmtId="165" fontId="3" fillId="2" borderId="1" pivotButton="0" quotePrefix="0" xfId="0"/>
    <xf numFmtId="0" fontId="3" fillId="4" borderId="1" pivotButton="0" quotePrefix="0" xfId="0"/>
    <xf numFmtId="165" fontId="3" fillId="4" borderId="1" pivotButton="0" quotePrefix="0" xfId="0"/>
    <xf numFmtId="164" fontId="3" fillId="2" borderId="1" pivotButton="0" quotePrefix="0" xfId="0"/>
    <xf numFmtId="164" fontId="3" fillId="4" borderId="1" pivotButton="0" quotePrefix="0" xfId="0"/>
    <xf numFmtId="0" fontId="4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  <sz val="10"/>
      </font>
      <fill>
        <patternFill patternType="solid">
          <fgColor rgb="00DC2626"/>
        </patternFill>
      </fill>
    </dxf>
    <dxf>
      <font>
        <name val="Calibri"/>
        <b val="1"/>
        <color rgb="0022C55E"/>
        <sz val="10"/>
      </font>
      <fill>
        <patternFill patternType="solid">
          <fgColor rgb="0022C55E"/>
        </patternFill>
      </fill>
    </dxf>
    <dxf>
      <font>
        <name val="Calibri"/>
        <b val="1"/>
        <sz val="10"/>
      </font>
      <fill>
        <patternFill patternType="solid">
          <fgColor rgb="00FFF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Intrări vs Ieșiri pe articole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'Dashboard'!$A$8:$A$11</f>
            </numRef>
          </cat>
          <val>
            <numRef>
              <f>'Dashboard'!$B$8:$B$11</f>
            </numRef>
          </val>
        </ser>
        <ser>
          <idx val="1"/>
          <order val="1"/>
          <tx>
            <strRef>
              <f>'Dashboard'!C7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'Dashboard'!$A$8:$A$11</f>
            </numRef>
          </cat>
          <val>
            <numRef>
              <f>'Dashboard'!$C$8:$C$11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Articol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Cantitate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Pondere valoare stoc pe categorii</a:t>
            </a:r>
          </a:p>
        </rich>
      </tx>
    </title>
    <plotArea>
      <pieChart>
        <varyColors val="1"/>
        <ser>
          <idx val="0"/>
          <order val="0"/>
          <tx>
            <strRef>
              <f>'Dashboard'!F7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'Dashboard'!$E$8:$E$9</f>
            </numRef>
          </cat>
          <val>
            <numRef>
              <f>'Dashboard'!$F$8:$F$9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Evoluție stoc total în timp (Ianuarie 2026)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'Dashboard'!B22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'Dashboard'!$A$23:$A$32</f>
            </numRef>
          </cat>
          <val>
            <numRef>
              <f>'Dashboard'!$B$23:$B$32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Stoc (unități)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33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4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2" customWidth="1" min="4" max="4"/>
    <col width="24" customWidth="1" min="5" max="5"/>
    <col width="8" customWidth="1" min="6" max="6"/>
    <col width="18" customWidth="1" min="7" max="7"/>
    <col width="22" customWidth="1" min="8" max="8"/>
    <col width="14" customWidth="1" min="9" max="9"/>
    <col width="14" customWidth="1" min="10" max="10"/>
    <col width="13" customWidth="1" min="11" max="11"/>
    <col width="16" customWidth="1" min="12" max="12"/>
    <col width="20" customWidth="1" min="13" max="13"/>
    <col width="20" customWidth="1" min="14" max="14"/>
    <col width="28" customWidth="1" min="15" max="15"/>
    <col width="18" customWidth="1" min="16" max="16"/>
  </cols>
  <sheetData>
    <row r="1" ht="18" customHeight="1">
      <c r="A1" s="1" t="inlineStr">
        <is>
          <t>FIȘĂ DE MAGAZIE – EVIDENȚA INTRĂRILOR ȘI IEȘIRILOR DE STOC</t>
        </is>
      </c>
    </row>
    <row r="2" ht="30" customHeight="1">
      <c r="A2" s="2" t="inlineStr">
        <is>
          <t>Data operațiunii</t>
        </is>
      </c>
      <c r="B2" s="2" t="inlineStr">
        <is>
          <t>Nr. document</t>
        </is>
      </c>
      <c r="C2" s="2" t="inlineStr">
        <is>
          <t>Tip mișcare</t>
        </is>
      </c>
      <c r="D2" s="2" t="inlineStr">
        <is>
          <t>Cod articol</t>
        </is>
      </c>
      <c r="E2" s="2" t="inlineStr">
        <is>
          <t>Denumire articol</t>
        </is>
      </c>
      <c r="F2" s="2" t="inlineStr">
        <is>
          <t>UM</t>
        </is>
      </c>
      <c r="G2" s="2" t="inlineStr">
        <is>
          <t>Categoria</t>
        </is>
      </c>
      <c r="H2" s="2" t="inlineStr">
        <is>
          <t>Partener / Destinație</t>
        </is>
      </c>
      <c r="I2" s="2" t="inlineStr">
        <is>
          <t>Cant. intrare</t>
        </is>
      </c>
      <c r="J2" s="2" t="inlineStr">
        <is>
          <t>Cant. ieșire</t>
        </is>
      </c>
      <c r="K2" s="2" t="inlineStr">
        <is>
          <t>Stoc curent</t>
        </is>
      </c>
      <c r="L2" s="2" t="inlineStr">
        <is>
          <t>Preț unitar (lei)</t>
        </is>
      </c>
      <c r="M2" s="2" t="inlineStr">
        <is>
          <t>Valoare intrare (lei)</t>
        </is>
      </c>
      <c r="N2" s="2" t="inlineStr">
        <is>
          <t>Valoare ieșire (lei)</t>
        </is>
      </c>
      <c r="O2" s="2" t="inlineStr">
        <is>
          <t>Observații</t>
        </is>
      </c>
      <c r="P2" s="2" t="inlineStr">
        <is>
          <t>Responsabil</t>
        </is>
      </c>
    </row>
    <row r="3">
      <c r="A3" s="3" t="inlineStr">
        <is>
          <t>05.01.2026</t>
        </is>
      </c>
      <c r="B3" s="4" t="inlineStr">
        <is>
          <t>DOC-001</t>
        </is>
      </c>
      <c r="C3" s="3" t="inlineStr">
        <is>
          <t>Intrare</t>
        </is>
      </c>
      <c r="D3" s="3" t="inlineStr">
        <is>
          <t>CM-001</t>
        </is>
      </c>
      <c r="E3" s="4" t="inlineStr">
        <is>
          <t>Cutie carton A4</t>
        </is>
      </c>
      <c r="F3" s="3" t="inlineStr">
        <is>
          <t>buc</t>
        </is>
      </c>
      <c r="G3" s="4" t="inlineStr">
        <is>
          <t>Ambalaje</t>
        </is>
      </c>
      <c r="H3" s="4" t="inlineStr">
        <is>
          <t>București</t>
        </is>
      </c>
      <c r="I3" s="5" t="n">
        <v>500</v>
      </c>
      <c r="J3" s="5" t="n">
        <v>0</v>
      </c>
      <c r="K3" s="5">
        <f>IF(C3="Intrare",I3,IF(C3="Ieșire",-J3,IF(C3="Ajustare",-J3,IF(C3="Transfer",I3-J3,0))))</f>
        <v/>
      </c>
      <c r="L3" s="6" t="n">
        <v>2.15</v>
      </c>
      <c r="M3" s="6">
        <f>IFERROR(I3*L3,0)</f>
        <v/>
      </c>
      <c r="N3" s="6">
        <f>IFERROR(J3*L3,0)</f>
        <v/>
      </c>
      <c r="O3" s="4" t="n"/>
      <c r="P3" s="4" t="inlineStr">
        <is>
          <t>Mihai Popescu</t>
        </is>
      </c>
    </row>
    <row r="4">
      <c r="A4" s="7" t="inlineStr">
        <is>
          <t>07.01.2026</t>
        </is>
      </c>
      <c r="B4" s="8" t="inlineStr">
        <is>
          <t>DOC-002</t>
        </is>
      </c>
      <c r="C4" s="7" t="inlineStr">
        <is>
          <t>Intrare</t>
        </is>
      </c>
      <c r="D4" s="7" t="inlineStr">
        <is>
          <t>ET-014</t>
        </is>
      </c>
      <c r="E4" s="8" t="inlineStr">
        <is>
          <t>Etichete termice</t>
        </is>
      </c>
      <c r="F4" s="7" t="inlineStr">
        <is>
          <t>role</t>
        </is>
      </c>
      <c r="G4" s="8" t="inlineStr">
        <is>
          <t>Consumabile</t>
        </is>
      </c>
      <c r="H4" s="8" t="inlineStr">
        <is>
          <t>Cluj-Napoca</t>
        </is>
      </c>
      <c r="I4" s="9" t="n">
        <v>300</v>
      </c>
      <c r="J4" s="9" t="n">
        <v>0</v>
      </c>
      <c r="K4" s="9">
        <f>IFERROR(K3+IF(C4="Intrare",I4,IF(C4="Ieșire",-J4,IF(C4="Ajustare",-J4,IF(C4="Transfer",I4-J4,0)))),0)</f>
        <v/>
      </c>
      <c r="L4" s="10" t="n">
        <v>18.9</v>
      </c>
      <c r="M4" s="10">
        <f>IFERROR(I4*L4,0)</f>
        <v/>
      </c>
      <c r="N4" s="10">
        <f>IFERROR(J4*L4,0)</f>
        <v/>
      </c>
      <c r="O4" s="8" t="n"/>
      <c r="P4" s="8" t="inlineStr">
        <is>
          <t>Elena Ionescu</t>
        </is>
      </c>
    </row>
    <row r="5">
      <c r="A5" s="3" t="inlineStr">
        <is>
          <t>10.01.2026</t>
        </is>
      </c>
      <c r="B5" s="4" t="inlineStr">
        <is>
          <t>DOC-003</t>
        </is>
      </c>
      <c r="C5" s="3" t="inlineStr">
        <is>
          <t>Ieșire</t>
        </is>
      </c>
      <c r="D5" s="3" t="inlineStr">
        <is>
          <t>CM-001</t>
        </is>
      </c>
      <c r="E5" s="4" t="inlineStr">
        <is>
          <t>Cutie carton A4</t>
        </is>
      </c>
      <c r="F5" s="3" t="inlineStr">
        <is>
          <t>buc</t>
        </is>
      </c>
      <c r="G5" s="4" t="inlineStr">
        <is>
          <t>Ambalaje</t>
        </is>
      </c>
      <c r="H5" s="4" t="inlineStr">
        <is>
          <t>Iași</t>
        </is>
      </c>
      <c r="I5" s="5" t="n">
        <v>0</v>
      </c>
      <c r="J5" s="5" t="n">
        <v>120</v>
      </c>
      <c r="K5" s="5">
        <f>IFERROR(K4+IF(C5="Intrare",I5,IF(C5="Ieșire",-J5,IF(C5="Ajustare",-J5,IF(C5="Transfer",I5-J5,0)))),0)</f>
        <v/>
      </c>
      <c r="L5" s="6" t="n">
        <v>2.15</v>
      </c>
      <c r="M5" s="6">
        <f>IFERROR(I5*L5,0)</f>
        <v/>
      </c>
      <c r="N5" s="6">
        <f>IFERROR(J5*L5,0)</f>
        <v/>
      </c>
      <c r="O5" s="4" t="n"/>
      <c r="P5" s="4" t="inlineStr">
        <is>
          <t>Andrei Dumitrescu</t>
        </is>
      </c>
    </row>
    <row r="6">
      <c r="A6" s="7" t="inlineStr">
        <is>
          <t>12.01.2026</t>
        </is>
      </c>
      <c r="B6" s="8" t="inlineStr">
        <is>
          <t>DOC-004</t>
        </is>
      </c>
      <c r="C6" s="7" t="inlineStr">
        <is>
          <t>Intrare</t>
        </is>
      </c>
      <c r="D6" s="7" t="inlineStr">
        <is>
          <t>AM-006</t>
        </is>
      </c>
      <c r="E6" s="8" t="inlineStr">
        <is>
          <t>Bandă adezivă 48 mm</t>
        </is>
      </c>
      <c r="F6" s="7" t="inlineStr">
        <is>
          <t>buc</t>
        </is>
      </c>
      <c r="G6" s="8" t="inlineStr">
        <is>
          <t>Consumabile</t>
        </is>
      </c>
      <c r="H6" s="8" t="inlineStr">
        <is>
          <t>Timișoara</t>
        </is>
      </c>
      <c r="I6" s="9" t="n">
        <v>200</v>
      </c>
      <c r="J6" s="9" t="n">
        <v>0</v>
      </c>
      <c r="K6" s="9">
        <f>IFERROR(K5+IF(C6="Intrare",I6,IF(C6="Ieșire",-J6,IF(C6="Ajustare",-J6,IF(C6="Transfer",I6-J6,0)))),0)</f>
        <v/>
      </c>
      <c r="L6" s="10" t="n">
        <v>4.8</v>
      </c>
      <c r="M6" s="10">
        <f>IFERROR(I6*L6,0)</f>
        <v/>
      </c>
      <c r="N6" s="10">
        <f>IFERROR(J6*L6,0)</f>
        <v/>
      </c>
      <c r="O6" s="8" t="n"/>
      <c r="P6" s="8" t="inlineStr">
        <is>
          <t>Ioana Marin</t>
        </is>
      </c>
    </row>
    <row r="7">
      <c r="A7" s="3" t="inlineStr">
        <is>
          <t>15.01.2026</t>
        </is>
      </c>
      <c r="B7" s="4" t="inlineStr">
        <is>
          <t>DOC-005</t>
        </is>
      </c>
      <c r="C7" s="3" t="inlineStr">
        <is>
          <t>Ieșire</t>
        </is>
      </c>
      <c r="D7" s="3" t="inlineStr">
        <is>
          <t>ET-014</t>
        </is>
      </c>
      <c r="E7" s="4" t="inlineStr">
        <is>
          <t>Etichete termice</t>
        </is>
      </c>
      <c r="F7" s="3" t="inlineStr">
        <is>
          <t>role</t>
        </is>
      </c>
      <c r="G7" s="4" t="inlineStr">
        <is>
          <t>Consumabile</t>
        </is>
      </c>
      <c r="H7" s="4" t="inlineStr">
        <is>
          <t>Brașov</t>
        </is>
      </c>
      <c r="I7" s="5" t="n">
        <v>0</v>
      </c>
      <c r="J7" s="5" t="n">
        <v>80</v>
      </c>
      <c r="K7" s="5">
        <f>IFERROR(K6+IF(C7="Intrare",I7,IF(C7="Ieșire",-J7,IF(C7="Ajustare",-J7,IF(C7="Transfer",I7-J7,0)))),0)</f>
        <v/>
      </c>
      <c r="L7" s="6" t="n">
        <v>18.9</v>
      </c>
      <c r="M7" s="6">
        <f>IFERROR(I7*L7,0)</f>
        <v/>
      </c>
      <c r="N7" s="6">
        <f>IFERROR(J7*L7,0)</f>
        <v/>
      </c>
      <c r="O7" s="4" t="n"/>
      <c r="P7" s="4" t="inlineStr">
        <is>
          <t>George Constantin</t>
        </is>
      </c>
    </row>
    <row r="8">
      <c r="A8" s="7" t="inlineStr">
        <is>
          <t>18.01.2026</t>
        </is>
      </c>
      <c r="B8" s="8" t="inlineStr">
        <is>
          <t>DOC-006</t>
        </is>
      </c>
      <c r="C8" s="7" t="inlineStr">
        <is>
          <t>Intrare</t>
        </is>
      </c>
      <c r="D8" s="7" t="inlineStr">
        <is>
          <t>PL-020</t>
        </is>
      </c>
      <c r="E8" s="8" t="inlineStr">
        <is>
          <t>Folie stretch</t>
        </is>
      </c>
      <c r="F8" s="7" t="inlineStr">
        <is>
          <t>role</t>
        </is>
      </c>
      <c r="G8" s="8" t="inlineStr">
        <is>
          <t>Ambalaje</t>
        </is>
      </c>
      <c r="H8" s="8" t="inlineStr">
        <is>
          <t>Constanța</t>
        </is>
      </c>
      <c r="I8" s="9" t="n">
        <v>150</v>
      </c>
      <c r="J8" s="9" t="n">
        <v>0</v>
      </c>
      <c r="K8" s="9">
        <f>IFERROR(K7+IF(C8="Intrare",I8,IF(C8="Ieșire",-J8,IF(C8="Ajustare",-J8,IF(C8="Transfer",I8-J8,0)))),0)</f>
        <v/>
      </c>
      <c r="L8" s="10" t="n">
        <v>22.5</v>
      </c>
      <c r="M8" s="10">
        <f>IFERROR(I8*L8,0)</f>
        <v/>
      </c>
      <c r="N8" s="10">
        <f>IFERROR(J8*L8,0)</f>
        <v/>
      </c>
      <c r="O8" s="8" t="n"/>
      <c r="P8" s="8" t="inlineStr">
        <is>
          <t>Maria Popa</t>
        </is>
      </c>
    </row>
    <row r="9">
      <c r="A9" s="3" t="inlineStr">
        <is>
          <t>20.01.2026</t>
        </is>
      </c>
      <c r="B9" s="4" t="inlineStr">
        <is>
          <t>DOC-007</t>
        </is>
      </c>
      <c r="C9" s="3" t="inlineStr">
        <is>
          <t>Ieșire</t>
        </is>
      </c>
      <c r="D9" s="3" t="inlineStr">
        <is>
          <t>AM-006</t>
        </is>
      </c>
      <c r="E9" s="4" t="inlineStr">
        <is>
          <t>Bandă adezivă 48 mm</t>
        </is>
      </c>
      <c r="F9" s="3" t="inlineStr">
        <is>
          <t>buc</t>
        </is>
      </c>
      <c r="G9" s="4" t="inlineStr">
        <is>
          <t>Consumabile</t>
        </is>
      </c>
      <c r="H9" s="4" t="inlineStr">
        <is>
          <t>Craiova</t>
        </is>
      </c>
      <c r="I9" s="5" t="n">
        <v>0</v>
      </c>
      <c r="J9" s="5" t="n">
        <v>50</v>
      </c>
      <c r="K9" s="5">
        <f>IFERROR(K8+IF(C9="Intrare",I9,IF(C9="Ieșire",-J9,IF(C9="Ajustare",-J9,IF(C9="Transfer",I9-J9,0)))),0)</f>
        <v/>
      </c>
      <c r="L9" s="6" t="n">
        <v>4.8</v>
      </c>
      <c r="M9" s="6">
        <f>IFERROR(I9*L9,0)</f>
        <v/>
      </c>
      <c r="N9" s="6">
        <f>IFERROR(J9*L9,0)</f>
        <v/>
      </c>
      <c r="O9" s="4" t="n"/>
      <c r="P9" s="4" t="inlineStr">
        <is>
          <t>Ion Stancu</t>
        </is>
      </c>
    </row>
    <row r="10">
      <c r="A10" s="7" t="inlineStr">
        <is>
          <t>24.01.2026</t>
        </is>
      </c>
      <c r="B10" s="8" t="inlineStr">
        <is>
          <t>DOC-008</t>
        </is>
      </c>
      <c r="C10" s="7" t="inlineStr">
        <is>
          <t>Intrare</t>
        </is>
      </c>
      <c r="D10" s="7" t="inlineStr">
        <is>
          <t>CM-001</t>
        </is>
      </c>
      <c r="E10" s="8" t="inlineStr">
        <is>
          <t>Cutie carton A4</t>
        </is>
      </c>
      <c r="F10" s="7" t="inlineStr">
        <is>
          <t>buc</t>
        </is>
      </c>
      <c r="G10" s="8" t="inlineStr">
        <is>
          <t>Ambalaje</t>
        </is>
      </c>
      <c r="H10" s="8" t="inlineStr">
        <is>
          <t>Oradea</t>
        </is>
      </c>
      <c r="I10" s="9" t="n">
        <v>250</v>
      </c>
      <c r="J10" s="9" t="n">
        <v>0</v>
      </c>
      <c r="K10" s="9">
        <f>IFERROR(K9+IF(C10="Intrare",I10,IF(C10="Ieșire",-J10,IF(C10="Ajustare",-J10,IF(C10="Transfer",I10-J10,0)))),0)</f>
        <v/>
      </c>
      <c r="L10" s="10" t="n">
        <v>2.1</v>
      </c>
      <c r="M10" s="10">
        <f>IFERROR(I10*L10,0)</f>
        <v/>
      </c>
      <c r="N10" s="10">
        <f>IFERROR(J10*L10,0)</f>
        <v/>
      </c>
      <c r="O10" s="8" t="n"/>
      <c r="P10" s="8" t="inlineStr">
        <is>
          <t>Ana Gheorghe</t>
        </is>
      </c>
    </row>
    <row r="11">
      <c r="A11" s="3" t="inlineStr">
        <is>
          <t>27.01.2026</t>
        </is>
      </c>
      <c r="B11" s="4" t="inlineStr">
        <is>
          <t>DOC-009</t>
        </is>
      </c>
      <c r="C11" s="3" t="inlineStr">
        <is>
          <t>Ajustare</t>
        </is>
      </c>
      <c r="D11" s="3" t="inlineStr">
        <is>
          <t>PL-020</t>
        </is>
      </c>
      <c r="E11" s="4" t="inlineStr">
        <is>
          <t>Folie stretch</t>
        </is>
      </c>
      <c r="F11" s="3" t="inlineStr">
        <is>
          <t>role</t>
        </is>
      </c>
      <c r="G11" s="4" t="inlineStr">
        <is>
          <t>Ambalaje</t>
        </is>
      </c>
      <c r="H11" s="4" t="inlineStr">
        <is>
          <t>Sibiu</t>
        </is>
      </c>
      <c r="I11" s="5" t="n">
        <v>0</v>
      </c>
      <c r="J11" s="5" t="n">
        <v>5</v>
      </c>
      <c r="K11" s="5">
        <f>IFERROR(K10+IF(C11="Intrare",I11,IF(C11="Ieșire",-J11,IF(C11="Ajustare",-J11,IF(C11="Transfer",I11-J11,0)))),0)</f>
        <v/>
      </c>
      <c r="L11" s="6" t="n">
        <v>22.5</v>
      </c>
      <c r="M11" s="6">
        <f>IFERROR(I11*L11,0)</f>
        <v/>
      </c>
      <c r="N11" s="6">
        <f>IFERROR(J11*L11,0)</f>
        <v/>
      </c>
      <c r="O11" s="4" t="inlineStr">
        <is>
          <t>Diferență inventar</t>
        </is>
      </c>
      <c r="P11" s="4" t="inlineStr">
        <is>
          <t>Mihai Popescu</t>
        </is>
      </c>
    </row>
    <row r="12">
      <c r="A12" s="7" t="inlineStr">
        <is>
          <t>30.01.2026</t>
        </is>
      </c>
      <c r="B12" s="8" t="inlineStr">
        <is>
          <t>DOC-010</t>
        </is>
      </c>
      <c r="C12" s="7" t="inlineStr">
        <is>
          <t>Ieșire</t>
        </is>
      </c>
      <c r="D12" s="7" t="inlineStr">
        <is>
          <t>CM-001</t>
        </is>
      </c>
      <c r="E12" s="8" t="inlineStr">
        <is>
          <t>Cutie carton A4</t>
        </is>
      </c>
      <c r="F12" s="7" t="inlineStr">
        <is>
          <t>buc</t>
        </is>
      </c>
      <c r="G12" s="8" t="inlineStr">
        <is>
          <t>Ambalaje</t>
        </is>
      </c>
      <c r="H12" s="8" t="inlineStr">
        <is>
          <t>Ploiești</t>
        </is>
      </c>
      <c r="I12" s="9" t="n">
        <v>0</v>
      </c>
      <c r="J12" s="9" t="n">
        <v>100</v>
      </c>
      <c r="K12" s="9">
        <f>IFERROR(K11+IF(C12="Intrare",I12,IF(C12="Ieșire",-J12,IF(C12="Ajustare",-J12,IF(C12="Transfer",I12-J12,0)))),0)</f>
        <v/>
      </c>
      <c r="L12" s="10" t="n">
        <v>2.1</v>
      </c>
      <c r="M12" s="10">
        <f>IFERROR(I12*L12,0)</f>
        <v/>
      </c>
      <c r="N12" s="10">
        <f>IFERROR(J12*L12,0)</f>
        <v/>
      </c>
      <c r="O12" s="8" t="n"/>
      <c r="P12" s="8" t="inlineStr">
        <is>
          <t>Elena Ionescu</t>
        </is>
      </c>
    </row>
    <row r="14">
      <c r="A14" s="11" t="n"/>
      <c r="B14" s="11" t="n"/>
      <c r="C14" s="11" t="n"/>
      <c r="D14" s="12" t="inlineStr">
        <is>
          <t>TOTAL</t>
        </is>
      </c>
      <c r="E14" s="11" t="n"/>
      <c r="F14" s="11" t="n"/>
      <c r="G14" s="11" t="n"/>
      <c r="H14" s="11" t="n"/>
      <c r="I14" s="13">
        <f>SUM(I3:I12)</f>
        <v/>
      </c>
      <c r="J14" s="13">
        <f>SUM(J3:J12)</f>
        <v/>
      </c>
      <c r="K14" s="11" t="n"/>
      <c r="L14" s="11" t="n"/>
      <c r="M14" s="14">
        <f>SUM(M3:M12)</f>
        <v/>
      </c>
      <c r="N14" s="14">
        <f>SUM(N3:N12)</f>
        <v/>
      </c>
      <c r="O14" s="11" t="n"/>
      <c r="P14" s="11" t="n"/>
    </row>
  </sheetData>
  <mergeCells count="1">
    <mergeCell ref="A1:P1"/>
  </mergeCells>
  <conditionalFormatting sqref="K3:K12">
    <cfRule type="expression" priority="1" dxfId="0" stopIfTrue="1">
      <formula>$K3&lt;0</formula>
    </cfRule>
    <cfRule type="expression" priority="2" dxfId="1" stopIfTrue="0">
      <formula>$K3&gt;=0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8" customWidth="1" min="3" max="3"/>
    <col width="14" customWidth="1" min="4" max="4"/>
    <col width="14" customWidth="1" min="5" max="5"/>
    <col width="14" customWidth="1" min="6" max="6"/>
    <col width="12" customWidth="1" min="7" max="7"/>
    <col width="18" customWidth="1" min="8" max="8"/>
    <col width="20" customWidth="1" min="9" max="9"/>
    <col width="16" customWidth="1" min="10" max="10"/>
  </cols>
  <sheetData>
    <row r="1" ht="30" customHeight="1">
      <c r="A1" s="1" t="inlineStr">
        <is>
          <t>CENTRALIZATOR STOCURI – SITUAȚIE PE ARTICOLE</t>
        </is>
      </c>
    </row>
    <row r="2" ht="28" customHeight="1">
      <c r="A2" s="2" t="inlineStr">
        <is>
          <t>Cod articol</t>
        </is>
      </c>
      <c r="B2" s="2" t="inlineStr">
        <is>
          <t>Denumire articol</t>
        </is>
      </c>
      <c r="C2" s="2" t="inlineStr">
        <is>
          <t>UM</t>
        </is>
      </c>
      <c r="D2" s="2" t="inlineStr">
        <is>
          <t>Stoc inițial</t>
        </is>
      </c>
      <c r="E2" s="2" t="inlineStr">
        <is>
          <t>Total intrări</t>
        </is>
      </c>
      <c r="F2" s="2" t="inlineStr">
        <is>
          <t>Total ieșiri</t>
        </is>
      </c>
      <c r="G2" s="2" t="inlineStr">
        <is>
          <t>Stoc final</t>
        </is>
      </c>
      <c r="H2" s="2" t="inlineStr">
        <is>
          <t>Preț mediu (lei)</t>
        </is>
      </c>
      <c r="I2" s="2" t="inlineStr">
        <is>
          <t>Valoare stoc (lei)</t>
        </is>
      </c>
      <c r="J2" s="2" t="inlineStr">
        <is>
          <t>Status</t>
        </is>
      </c>
    </row>
    <row r="3">
      <c r="A3" s="3" t="inlineStr">
        <is>
          <t>CM-001</t>
        </is>
      </c>
      <c r="B3" s="4" t="inlineStr">
        <is>
          <t>Cutie carton A4</t>
        </is>
      </c>
      <c r="C3" s="3" t="inlineStr">
        <is>
          <t>buc</t>
        </is>
      </c>
      <c r="D3" s="5" t="n">
        <v>0</v>
      </c>
      <c r="E3" s="5">
        <f>IFERROR(SUMIF('Fişă magazie'!D$3:D$12,A3,'Fişă magazie'!I$3:I$12),0)</f>
        <v/>
      </c>
      <c r="F3" s="5">
        <f>IFERROR(SUMIF('Fişă magazie'!D$3:D$12,A3,'Fişă magazie'!J$3:J$12),0)</f>
        <v/>
      </c>
      <c r="G3" s="5">
        <f>D3+E3-F3</f>
        <v/>
      </c>
      <c r="H3" s="6">
        <f>IFERROR(SUMIF('Fişă magazie'!D$3:D$12,A3,'Fişă magazie'!M$3:M$12)/IFERROR(SUMIF('Fişă magazie'!D$3:D$12,A3,'Fişă magazie'!I$3:I$12),1),0)</f>
        <v/>
      </c>
      <c r="I3" s="6">
        <f>IFERROR(G3*H3,0)</f>
        <v/>
      </c>
      <c r="J3" s="4">
        <f>IF(G3&lt;0,"STOC NEGATIV",IF(G3=0,"EPUIZAT","ÎN LIMITĂ"))</f>
        <v/>
      </c>
    </row>
    <row r="4">
      <c r="A4" s="7" t="inlineStr">
        <is>
          <t>ET-014</t>
        </is>
      </c>
      <c r="B4" s="8" t="inlineStr">
        <is>
          <t>Etichete termice</t>
        </is>
      </c>
      <c r="C4" s="7" t="inlineStr">
        <is>
          <t>role</t>
        </is>
      </c>
      <c r="D4" s="9" t="n">
        <v>0</v>
      </c>
      <c r="E4" s="9">
        <f>IFERROR(SUMIF('Fişă magazie'!D$3:D$12,A4,'Fişă magazie'!I$3:I$12),0)</f>
        <v/>
      </c>
      <c r="F4" s="9">
        <f>IFERROR(SUMIF('Fişă magazie'!D$3:D$12,A4,'Fişă magazie'!J$3:J$12),0)</f>
        <v/>
      </c>
      <c r="G4" s="9">
        <f>D4+E4-F4</f>
        <v/>
      </c>
      <c r="H4" s="10">
        <f>IFERROR(SUMIF('Fişă magazie'!D$3:D$12,A4,'Fişă magazie'!M$3:M$12)/IFERROR(SUMIF('Fişă magazie'!D$3:D$12,A4,'Fişă magazie'!I$3:I$12),1),0)</f>
        <v/>
      </c>
      <c r="I4" s="10">
        <f>IFERROR(G4*H4,0)</f>
        <v/>
      </c>
      <c r="J4" s="8">
        <f>IF(G4&lt;0,"STOC NEGATIV",IF(G4=0,"EPUIZAT","ÎN LIMITĂ"))</f>
        <v/>
      </c>
    </row>
    <row r="5">
      <c r="A5" s="3" t="inlineStr">
        <is>
          <t>AM-006</t>
        </is>
      </c>
      <c r="B5" s="4" t="inlineStr">
        <is>
          <t>Bandă adezivă 48 mm</t>
        </is>
      </c>
      <c r="C5" s="3" t="inlineStr">
        <is>
          <t>buc</t>
        </is>
      </c>
      <c r="D5" s="5" t="n">
        <v>0</v>
      </c>
      <c r="E5" s="5">
        <f>IFERROR(SUMIF('Fişă magazie'!D$3:D$12,A5,'Fişă magazie'!I$3:I$12),0)</f>
        <v/>
      </c>
      <c r="F5" s="5">
        <f>IFERROR(SUMIF('Fişă magazie'!D$3:D$12,A5,'Fişă magazie'!J$3:J$12),0)</f>
        <v/>
      </c>
      <c r="G5" s="5">
        <f>D5+E5-F5</f>
        <v/>
      </c>
      <c r="H5" s="6">
        <f>IFERROR(SUMIF('Fişă magazie'!D$3:D$12,A5,'Fişă magazie'!M$3:M$12)/IFERROR(SUMIF('Fişă magazie'!D$3:D$12,A5,'Fişă magazie'!I$3:I$12),1),0)</f>
        <v/>
      </c>
      <c r="I5" s="6">
        <f>IFERROR(G5*H5,0)</f>
        <v/>
      </c>
      <c r="J5" s="4">
        <f>IF(G5&lt;0,"STOC NEGATIV",IF(G5=0,"EPUIZAT","ÎN LIMITĂ"))</f>
        <v/>
      </c>
    </row>
    <row r="6">
      <c r="A6" s="7" t="inlineStr">
        <is>
          <t>PL-020</t>
        </is>
      </c>
      <c r="B6" s="8" t="inlineStr">
        <is>
          <t>Folie stretch</t>
        </is>
      </c>
      <c r="C6" s="7" t="inlineStr">
        <is>
          <t>role</t>
        </is>
      </c>
      <c r="D6" s="9" t="n">
        <v>0</v>
      </c>
      <c r="E6" s="9">
        <f>IFERROR(SUMIF('Fişă magazie'!D$3:D$12,A6,'Fişă magazie'!I$3:I$12),0)</f>
        <v/>
      </c>
      <c r="F6" s="9">
        <f>IFERROR(SUMIF('Fişă magazie'!D$3:D$12,A6,'Fişă magazie'!J$3:J$12),0)</f>
        <v/>
      </c>
      <c r="G6" s="9">
        <f>D6+E6-F6</f>
        <v/>
      </c>
      <c r="H6" s="10">
        <f>IFERROR(SUMIF('Fişă magazie'!D$3:D$12,A6,'Fişă magazie'!M$3:M$12)/IFERROR(SUMIF('Fişă magazie'!D$3:D$12,A6,'Fişă magazie'!I$3:I$12),1),0)</f>
        <v/>
      </c>
      <c r="I6" s="10">
        <f>IFERROR(G6*H6,0)</f>
        <v/>
      </c>
      <c r="J6" s="8">
        <f>IF(G6&lt;0,"STOC NEGATIV",IF(G6=0,"EPUIZAT","ÎN LIMITĂ"))</f>
        <v/>
      </c>
    </row>
    <row r="8">
      <c r="A8" s="12" t="inlineStr">
        <is>
          <t>TOTAL</t>
        </is>
      </c>
      <c r="B8" s="11" t="n"/>
      <c r="C8" s="11" t="n"/>
      <c r="D8" s="11" t="n"/>
      <c r="E8" s="13">
        <f>SUM(E3:E6)</f>
        <v/>
      </c>
      <c r="F8" s="13">
        <f>SUM(F3:F6)</f>
        <v/>
      </c>
      <c r="G8" s="13">
        <f>SUM(G3:G6)</f>
        <v/>
      </c>
      <c r="H8" s="11" t="n"/>
      <c r="I8" s="14">
        <f>SUM(I3:I6)</f>
        <v/>
      </c>
      <c r="J8" s="11" t="n"/>
    </row>
  </sheetData>
  <mergeCells count="1">
    <mergeCell ref="A1:J1"/>
  </mergeCells>
  <conditionalFormatting sqref="J3:J6">
    <cfRule type="expression" priority="1" dxfId="0" stopIfTrue="1">
      <formula>$G3&lt;0</formula>
    </cfRule>
    <cfRule type="expression" priority="2" dxfId="2" stopIfTrue="1">
      <formula>$G3=0</formula>
    </cfRule>
    <cfRule type="expression" priority="3" dxfId="1" stopIfTrue="0">
      <formula>$G3&gt;0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36" customHeight="1">
      <c r="A1" s="15" t="inlineStr">
        <is>
          <t>DASHBOARD – SITUAȚIE STOCURI MAGAZIE – IANUARIE 2026</t>
        </is>
      </c>
    </row>
    <row r="3" ht="22" customHeight="1">
      <c r="A3" s="16" t="inlineStr">
        <is>
          <t>Total intrări (cant.)</t>
        </is>
      </c>
      <c r="B3" s="16" t="inlineStr">
        <is>
          <t>Total ieșiri (cant.)</t>
        </is>
      </c>
      <c r="C3" s="16" t="inlineStr">
        <is>
          <t>Valoare totală intrări</t>
        </is>
      </c>
      <c r="D3" s="16" t="inlineStr">
        <is>
          <t>Valoare totală ieșiri</t>
        </is>
      </c>
      <c r="E3" s="16" t="inlineStr">
        <is>
          <t>Nr. articole</t>
        </is>
      </c>
      <c r="F3" s="16" t="inlineStr">
        <is>
          <t>Nr. mișcări</t>
        </is>
      </c>
    </row>
    <row r="4" ht="26" customHeight="1">
      <c r="A4" s="17">
        <f>IFERROR(SUM('Centralizator'!E3:E6),0)</f>
        <v/>
      </c>
      <c r="B4" s="17">
        <f>IFERROR(SUM('Centralizator'!F3:F6),0)</f>
        <v/>
      </c>
      <c r="C4" s="18">
        <f>IFERROR(SUM('Fişă magazie'!M3:M12),0)</f>
        <v/>
      </c>
      <c r="D4" s="18">
        <f>IFERROR(SUM('Fişă magazie'!N3:N12),0)</f>
        <v/>
      </c>
      <c r="E4" s="17">
        <f>COUNTA('Centralizator'!A3:A6)</f>
        <v/>
      </c>
      <c r="F4" s="17">
        <f>COUNTA('Fişă magazie'!B3:B12)</f>
        <v/>
      </c>
    </row>
    <row r="7">
      <c r="A7" s="16" t="inlineStr">
        <is>
          <t>Articol</t>
        </is>
      </c>
      <c r="B7" s="16" t="inlineStr">
        <is>
          <t>Total intrări</t>
        </is>
      </c>
      <c r="C7" s="16" t="inlineStr">
        <is>
          <t>Total ieșiri</t>
        </is>
      </c>
      <c r="E7" s="16" t="inlineStr">
        <is>
          <t>Categorie</t>
        </is>
      </c>
      <c r="F7" s="16" t="inlineStr">
        <is>
          <t>Valoare stoc</t>
        </is>
      </c>
    </row>
    <row r="8">
      <c r="A8" s="19" t="inlineStr">
        <is>
          <t>Cutie carton A4</t>
        </is>
      </c>
      <c r="B8" s="19">
        <f>'Centralizator'!E3</f>
        <v/>
      </c>
      <c r="C8" s="19">
        <f>'Centralizator'!F3</f>
        <v/>
      </c>
      <c r="E8" s="19" t="inlineStr">
        <is>
          <t>Ambalaje</t>
        </is>
      </c>
      <c r="F8" s="20">
        <f>IFERROR(SUMIF('Centralizator'!A3:A6,"CM-001",'Centralizator'!I3:I6)+SUMIF('Centralizator'!A3:A6,"PL-020",'Centralizator'!I3:I6),0)</f>
        <v/>
      </c>
    </row>
    <row r="9">
      <c r="A9" s="21" t="inlineStr">
        <is>
          <t>Etichete termice</t>
        </is>
      </c>
      <c r="B9" s="21">
        <f>'Centralizator'!E4</f>
        <v/>
      </c>
      <c r="C9" s="21">
        <f>'Centralizator'!F4</f>
        <v/>
      </c>
      <c r="E9" s="21" t="inlineStr">
        <is>
          <t>Consumabile</t>
        </is>
      </c>
      <c r="F9" s="22">
        <f>IFERROR(SUMIF('Centralizator'!A3:A6,"ET-014",'Centralizator'!I3:I6)+SUMIF('Centralizator'!A3:A6,"AM-006",'Centralizator'!I3:I6),0)</f>
        <v/>
      </c>
    </row>
    <row r="10">
      <c r="A10" s="19" t="inlineStr">
        <is>
          <t>Bandă adezivă 48 mm</t>
        </is>
      </c>
      <c r="B10" s="19">
        <f>'Centralizator'!E5</f>
        <v/>
      </c>
      <c r="C10" s="19">
        <f>'Centralizator'!F5</f>
        <v/>
      </c>
    </row>
    <row r="11">
      <c r="A11" s="21" t="inlineStr">
        <is>
          <t>Folie stretch</t>
        </is>
      </c>
      <c r="B11" s="21">
        <f>'Centralizator'!E6</f>
        <v/>
      </c>
      <c r="C11" s="21">
        <f>'Centralizator'!F6</f>
        <v/>
      </c>
    </row>
    <row r="22">
      <c r="A22" s="16" t="inlineStr">
        <is>
          <t>Data</t>
        </is>
      </c>
      <c r="B22" s="16" t="inlineStr">
        <is>
          <t>Stoc curent total</t>
        </is>
      </c>
    </row>
    <row r="23">
      <c r="A23" s="19" t="inlineStr">
        <is>
          <t>05.01.2026</t>
        </is>
      </c>
      <c r="B23" s="23">
        <f>'Fişă magazie'!K3</f>
        <v/>
      </c>
    </row>
    <row r="24">
      <c r="A24" s="21" t="inlineStr">
        <is>
          <t>07.01.2026</t>
        </is>
      </c>
      <c r="B24" s="24">
        <f>'Fişă magazie'!K4</f>
        <v/>
      </c>
    </row>
    <row r="25">
      <c r="A25" s="19" t="inlineStr">
        <is>
          <t>10.01.2026</t>
        </is>
      </c>
      <c r="B25" s="23">
        <f>'Fişă magazie'!K5</f>
        <v/>
      </c>
    </row>
    <row r="26">
      <c r="A26" s="21" t="inlineStr">
        <is>
          <t>12.01.2026</t>
        </is>
      </c>
      <c r="B26" s="24">
        <f>'Fişă magazie'!K6</f>
        <v/>
      </c>
    </row>
    <row r="27">
      <c r="A27" s="19" t="inlineStr">
        <is>
          <t>15.01.2026</t>
        </is>
      </c>
      <c r="B27" s="23">
        <f>'Fişă magazie'!K7</f>
        <v/>
      </c>
    </row>
    <row r="28">
      <c r="A28" s="21" t="inlineStr">
        <is>
          <t>18.01.2026</t>
        </is>
      </c>
      <c r="B28" s="24">
        <f>'Fişă magazie'!K8</f>
        <v/>
      </c>
    </row>
    <row r="29">
      <c r="A29" s="19" t="inlineStr">
        <is>
          <t>20.01.2026</t>
        </is>
      </c>
      <c r="B29" s="23">
        <f>'Fişă magazie'!K9</f>
        <v/>
      </c>
    </row>
    <row r="30">
      <c r="A30" s="21" t="inlineStr">
        <is>
          <t>24.01.2026</t>
        </is>
      </c>
      <c r="B30" s="24">
        <f>'Fişă magazie'!K10</f>
        <v/>
      </c>
    </row>
    <row r="31">
      <c r="A31" s="19" t="inlineStr">
        <is>
          <t>27.01.2026</t>
        </is>
      </c>
      <c r="B31" s="23">
        <f>'Fişă magazie'!K11</f>
        <v/>
      </c>
    </row>
    <row r="32">
      <c r="A32" s="21" t="inlineStr">
        <is>
          <t>30.01.2026</t>
        </is>
      </c>
      <c r="B32" s="24">
        <f>'Fişă magazie'!K12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1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36" customHeight="1">
      <c r="A1" s="15" t="inlineStr">
        <is>
          <t>INSTRUCȚIUNI DE UTILIZARE – FIȘĂ DE MAGAZIE</t>
        </is>
      </c>
    </row>
    <row r="2" ht="18" customHeight="1">
      <c r="A2" s="25" t="inlineStr"/>
      <c r="B2" s="26" t="inlineStr"/>
    </row>
    <row r="3" ht="18" customHeight="1">
      <c r="A3" s="27" t="inlineStr">
        <is>
          <t>SCOPUL DOCUMENTULUI</t>
        </is>
      </c>
      <c r="B3" s="28" t="inlineStr">
        <is>
          <t>Acest workbook permite evidența completă a intrărilor și ieșirilor de materiale dintr-o magazie, conform cerințelor contabilității din România.</t>
        </is>
      </c>
    </row>
    <row r="4" ht="18" customHeight="1">
      <c r="A4" s="25" t="inlineStr"/>
      <c r="B4" s="26" t="inlineStr"/>
    </row>
    <row r="5" ht="18" customHeight="1">
      <c r="A5" s="27" t="inlineStr">
        <is>
          <t>1. FOAIA "Fişă magazie"</t>
        </is>
      </c>
      <c r="B5" s="28" t="inlineStr"/>
    </row>
    <row r="6" ht="18" customHeight="1">
      <c r="A6" s="29" t="inlineStr">
        <is>
          <t>Data operațiunii</t>
        </is>
      </c>
      <c r="B6" s="30" t="inlineStr">
        <is>
          <t>Introduceți data în format ZZ.LL.AAAA (ex: 05.01.2026).</t>
        </is>
      </c>
    </row>
    <row r="7" ht="18" customHeight="1">
      <c r="A7" s="25" t="inlineStr">
        <is>
          <t>Nr. document</t>
        </is>
      </c>
      <c r="B7" s="26" t="inlineStr">
        <is>
          <t>Numărul documentului justificativ (NIR, bon de consum, aviz etc.).</t>
        </is>
      </c>
    </row>
    <row r="8" ht="18" customHeight="1">
      <c r="A8" s="29" t="inlineStr">
        <is>
          <t>Tip mișcare</t>
        </is>
      </c>
      <c r="B8" s="30" t="inlineStr">
        <is>
          <t>Selectați din: Intrare / Ieșire / Transfer / Ajustare.</t>
        </is>
      </c>
    </row>
    <row r="9" ht="18" customHeight="1">
      <c r="A9" s="25" t="inlineStr">
        <is>
          <t>Cod articol</t>
        </is>
      </c>
      <c r="B9" s="26" t="inlineStr">
        <is>
          <t>Codul unic al articolului din nomenclatorul de produse.</t>
        </is>
      </c>
    </row>
    <row r="10" ht="18" customHeight="1">
      <c r="A10" s="29" t="inlineStr">
        <is>
          <t>Cant. intrare / ieșire</t>
        </is>
      </c>
      <c r="B10" s="30" t="inlineStr">
        <is>
          <t>Introduceți cantitatea corespunzătoare tipului de mișcare.</t>
        </is>
      </c>
    </row>
    <row r="11" ht="18" customHeight="1">
      <c r="A11" s="25" t="inlineStr">
        <is>
          <t>Stoc curent</t>
        </is>
      </c>
      <c r="B11" s="26" t="inlineStr">
        <is>
          <t>Calculat automat prin formulă pe baza mișcărilor anterioare. NU modificați manual!</t>
        </is>
      </c>
    </row>
    <row r="12" ht="18" customHeight="1">
      <c r="A12" s="29" t="inlineStr">
        <is>
          <t>Preț unitar</t>
        </is>
      </c>
      <c r="B12" s="30" t="inlineStr">
        <is>
          <t>Prețul unitar de achiziție sau intern, în lei.</t>
        </is>
      </c>
    </row>
    <row r="13" ht="18" customHeight="1">
      <c r="A13" s="25" t="inlineStr">
        <is>
          <t>Valoare intrare/ieșire</t>
        </is>
      </c>
      <c r="B13" s="26" t="inlineStr">
        <is>
          <t>Calculate automat: cantitate x preț unitar.</t>
        </is>
      </c>
    </row>
    <row r="14" ht="18" customHeight="1">
      <c r="A14" s="29" t="inlineStr">
        <is>
          <t>Observații</t>
        </is>
      </c>
      <c r="B14" s="30" t="inlineStr">
        <is>
          <t>Orice informație suplimentară relevantă (ex: diferență inventar).</t>
        </is>
      </c>
    </row>
    <row r="15" ht="18" customHeight="1">
      <c r="A15" s="25" t="inlineStr">
        <is>
          <t>Responsabil</t>
        </is>
      </c>
      <c r="B15" s="26" t="inlineStr">
        <is>
          <t>Numele persoanei care a efectuat sau înregistrat operațiunea.</t>
        </is>
      </c>
    </row>
    <row r="16" ht="18" customHeight="1">
      <c r="A16" s="25" t="inlineStr"/>
      <c r="B16" s="26" t="inlineStr"/>
    </row>
    <row r="17" ht="18" customHeight="1">
      <c r="A17" s="27" t="inlineStr">
        <is>
          <t>2. FOAIA "Centralizator"</t>
        </is>
      </c>
      <c r="B17" s="28" t="inlineStr"/>
    </row>
    <row r="18" ht="18" customHeight="1">
      <c r="A18" s="29" t="inlineStr">
        <is>
          <t>Stoc inițial</t>
        </is>
      </c>
      <c r="B18" s="30" t="inlineStr">
        <is>
          <t>Introduceți stocul inițial (la începutul perioadei) pentru fiecare articol.</t>
        </is>
      </c>
    </row>
    <row r="19" ht="18" customHeight="1">
      <c r="A19" s="25" t="inlineStr">
        <is>
          <t>Total intrări / ieșiri</t>
        </is>
      </c>
      <c r="B19" s="26" t="inlineStr">
        <is>
          <t>Calculate automat cu SUMIF din foaia Fişă magazie.</t>
        </is>
      </c>
    </row>
    <row r="20" ht="18" customHeight="1">
      <c r="A20" s="29" t="inlineStr">
        <is>
          <t>Stoc final</t>
        </is>
      </c>
      <c r="B20" s="30" t="inlineStr">
        <is>
          <t>Calculat automat: Stoc inițial + Total intrări - Total ieșiri.</t>
        </is>
      </c>
    </row>
    <row r="21" ht="18" customHeight="1">
      <c r="A21" s="25" t="inlineStr">
        <is>
          <t>Preț mediu</t>
        </is>
      </c>
      <c r="B21" s="26" t="inlineStr">
        <is>
          <t>Media ponderată a prețurilor de intrare pentru fiecare articol.</t>
        </is>
      </c>
    </row>
    <row r="22" ht="18" customHeight="1">
      <c r="A22" s="29" t="inlineStr">
        <is>
          <t>Valoare stoc</t>
        </is>
      </c>
      <c r="B22" s="30" t="inlineStr">
        <is>
          <t>Stoc final x Preț mediu = valoarea totală a stocului.</t>
        </is>
      </c>
    </row>
    <row r="23" ht="18" customHeight="1">
      <c r="A23" s="25" t="inlineStr">
        <is>
          <t>Status</t>
        </is>
      </c>
      <c r="B23" s="26" t="inlineStr">
        <is>
          <t>ÎN LIMITĂ = stoc pozitiv | EPUIZAT = stoc zero | STOC NEGATIV = alertă!</t>
        </is>
      </c>
    </row>
    <row r="24" ht="18" customHeight="1">
      <c r="A24" s="25" t="inlineStr"/>
      <c r="B24" s="26" t="inlineStr"/>
    </row>
    <row r="25" ht="18" customHeight="1">
      <c r="A25" s="27" t="inlineStr">
        <is>
          <t>3. FOAIA "Dashboard"</t>
        </is>
      </c>
      <c r="B25" s="28" t="inlineStr"/>
    </row>
    <row r="26" ht="18" customHeight="1">
      <c r="A26" s="29" t="inlineStr">
        <is>
          <t>KPI-uri</t>
        </is>
      </c>
      <c r="B26" s="30" t="inlineStr">
        <is>
          <t>Indicatori cheie: total intrări, ieșiri, valori și număr mișcări, calculați automat.</t>
        </is>
      </c>
    </row>
    <row r="27" ht="18" customHeight="1">
      <c r="A27" s="25" t="inlineStr">
        <is>
          <t>Grafic 1 (Bar)</t>
        </is>
      </c>
      <c r="B27" s="26" t="inlineStr">
        <is>
          <t>Comparație intrări vs. ieșiri pe fiecare articol.</t>
        </is>
      </c>
    </row>
    <row r="28" ht="18" customHeight="1">
      <c r="A28" s="29" t="inlineStr">
        <is>
          <t>Grafic 2 (Pie)</t>
        </is>
      </c>
      <c r="B28" s="30" t="inlineStr">
        <is>
          <t>Ponderea valorii stocului pe categorii de materiale.</t>
        </is>
      </c>
    </row>
    <row r="29" ht="18" customHeight="1">
      <c r="A29" s="25" t="inlineStr">
        <is>
          <t>Grafic 3 (Line)</t>
        </is>
      </c>
      <c r="B29" s="26" t="inlineStr">
        <is>
          <t>Evoluția stocului total cumulat pe parcursul lunii.</t>
        </is>
      </c>
    </row>
    <row r="30" ht="18" customHeight="1">
      <c r="A30" s="25" t="inlineStr"/>
      <c r="B30" s="26" t="inlineStr"/>
    </row>
    <row r="31" ht="18" customHeight="1">
      <c r="A31" s="27" t="inlineStr">
        <is>
          <t>4. ALERTE ȘI CODURI DE CULORI</t>
        </is>
      </c>
      <c r="B31" s="28" t="inlineStr"/>
    </row>
    <row r="32" ht="18" customHeight="1">
      <c r="A32" s="29" t="inlineStr">
        <is>
          <t>Verde (fundal)</t>
        </is>
      </c>
      <c r="B32" s="30" t="inlineStr">
        <is>
          <t>Stoc curent pozitiv – situație normală.</t>
        </is>
      </c>
    </row>
    <row r="33" ht="18" customHeight="1">
      <c r="A33" s="25" t="inlineStr">
        <is>
          <t>Roșu (fundal)</t>
        </is>
      </c>
      <c r="B33" s="26" t="inlineStr">
        <is>
          <t>Stoc negativ sau alertă – verificați mișcările!</t>
        </is>
      </c>
    </row>
    <row r="34" ht="18" customHeight="1">
      <c r="A34" s="29" t="inlineStr">
        <is>
          <t>Galben (celule)</t>
        </is>
      </c>
      <c r="B34" s="30" t="inlineStr">
        <is>
          <t>Celule de input – introduceți datele în aceste câmpuri.</t>
        </is>
      </c>
    </row>
    <row r="35" ht="18" customHeight="1">
      <c r="A35" s="25" t="inlineStr"/>
      <c r="B35" s="26" t="inlineStr"/>
    </row>
    <row r="36" ht="18" customHeight="1">
      <c r="A36" s="27" t="inlineStr">
        <is>
          <t>5. NOTE IMPORTANTE</t>
        </is>
      </c>
      <c r="B36" s="28" t="inlineStr"/>
    </row>
    <row r="37" ht="18" customHeight="1">
      <c r="A37" s="25" t="inlineStr">
        <is>
          <t>Monedă</t>
        </is>
      </c>
      <c r="B37" s="26" t="inlineStr">
        <is>
          <t>Toate valorile sunt exprimate în LEI (RON), conform legislației românești.</t>
        </is>
      </c>
    </row>
    <row r="38" ht="18" customHeight="1">
      <c r="A38" s="29" t="inlineStr">
        <is>
          <t>Format dată</t>
        </is>
      </c>
      <c r="B38" s="30" t="inlineStr">
        <is>
          <t>Folosiți întotdeauna formatul românesc: ZZ.LL.AAAA.</t>
        </is>
      </c>
    </row>
    <row r="39" ht="18" customHeight="1">
      <c r="A39" s="25" t="inlineStr">
        <is>
          <t>TVA</t>
        </is>
      </c>
      <c r="B39" s="26" t="inlineStr">
        <is>
          <t>Prețurile din acest model sunt FĂRĂ TVA. Adaptați dacă este necesar.</t>
        </is>
      </c>
    </row>
    <row r="40" ht="18" customHeight="1">
      <c r="A40" s="29" t="inlineStr">
        <is>
          <t>Backup</t>
        </is>
      </c>
      <c r="B40" s="30" t="inlineStr">
        <is>
          <t>Salvați periodic o copie de rezervă a fişierului!</t>
        </is>
      </c>
    </row>
    <row r="41" ht="18" customHeight="1">
      <c r="A41" s="25" t="inlineStr">
        <is>
          <t>Contact</t>
        </is>
      </c>
      <c r="B41" s="26" t="inlineStr">
        <is>
          <t>Pentru asistență tehnică, contactați responsabilul IT al companiei.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2026-06-05T11:03:33Z</dcterms:created>
  <dcterms:modified xmlns:dcterms="http://purl.org/dc/terms/" xmlns:xsi="http://www.w3.org/2001/XMLSchema-instance" xsi:type="dcterms:W3CDTF">2026-06-05T11:03:33Z</dcterms:modified>
</cp:coreProperties>
</file>